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ummary" sheetId="2" state="visible" r:id="rId4"/>
    <sheet name="Clean_Dat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<sst xmlns="http://schemas.openxmlformats.org/spreadsheetml/2006/main" count="653" uniqueCount="167">
  <si>
    <t xml:space="preserve">HR Attrition &amp; Workforce Summary (SYNTHETIC DATA)</t>
  </si>
  <si>
    <t xml:space="preserve">All 50 employee records are synthetic, created for a portfolio project. No real person or company is represented.</t>
  </si>
  <si>
    <t xml:space="preserve">Snapshot date: 30-Sep-2026. 'Left' = exit between 01-Oct-2025 and 30-Sep-2026.</t>
  </si>
  <si>
    <t xml:space="preserve">Sheets: Clean_Data (output of clean.sql) | Summary (every number is a live formula on Clean_Data).</t>
  </si>
  <si>
    <t xml:space="preserve">Caution: with n=50, group sizes are small. Treat percentages as illustrative, not statistically significant.</t>
  </si>
  <si>
    <t xml:space="preserve">Missing performance ratings (2) were left blank on purpose, not imputed; AVERAGE() ignores blanks.</t>
  </si>
  <si>
    <t xml:space="preserve">HR Attrition &amp; Workforce Summary - SYNTHETIC DATA (n=50, snapshot 30-Sep-2026)</t>
  </si>
  <si>
    <t xml:space="preserve">All figures are formulas on the Clean_Data sheet. Small sample: illustrative only.</t>
  </si>
  <si>
    <t xml:space="preserve">1. Headline KPIs</t>
  </si>
  <si>
    <t xml:space="preserve">Metric</t>
  </si>
  <si>
    <t xml:space="preserve">Value</t>
  </si>
  <si>
    <t xml:space="preserve">Headcount (all records)</t>
  </si>
  <si>
    <t xml:space="preserve">Leavers (last 12 months)</t>
  </si>
  <si>
    <t xml:space="preserve">Attrition rate</t>
  </si>
  <si>
    <t xml:space="preserve">Average engagement (1-5)</t>
  </si>
  <si>
    <t xml:space="preserve">Average performance rating (1-5)</t>
  </si>
  <si>
    <t xml:space="preserve">Missing performance ratings</t>
  </si>
  <si>
    <t xml:space="preserve">2. Attrition by department</t>
  </si>
  <si>
    <t xml:space="preserve">Department</t>
  </si>
  <si>
    <t xml:space="preserve">Headcount</t>
  </si>
  <si>
    <t xml:space="preserve">Leavers</t>
  </si>
  <si>
    <t xml:space="preserve">Attrition %</t>
  </si>
  <si>
    <t xml:space="preserve">Customer Support</t>
  </si>
  <si>
    <t xml:space="preserve">Engineering</t>
  </si>
  <si>
    <t xml:space="preserve">Finance</t>
  </si>
  <si>
    <t xml:space="preserve">HR</t>
  </si>
  <si>
    <t xml:space="preserve">Operations</t>
  </si>
  <si>
    <t xml:space="preserve">Sales</t>
  </si>
  <si>
    <t xml:space="preserve">3. Attrition by tenure band (months)</t>
  </si>
  <si>
    <t xml:space="preserve">Band</t>
  </si>
  <si>
    <t xml:space="preserve">Min</t>
  </si>
  <si>
    <t xml:space="preserve">Max (excl.)</t>
  </si>
  <si>
    <t xml:space="preserve">Under 12</t>
  </si>
  <si>
    <t xml:space="preserve">12 to 23</t>
  </si>
  <si>
    <t xml:space="preserve">24 to 47</t>
  </si>
  <si>
    <t xml:space="preserve">48 and above</t>
  </si>
  <si>
    <t xml:space="preserve">4. Attrition by engagement score band</t>
  </si>
  <si>
    <t xml:space="preserve">Below 3.2</t>
  </si>
  <si>
    <t xml:space="preserve">3.2 to 3.9</t>
  </si>
  <si>
    <t xml:space="preserve">4.0 and above</t>
  </si>
  <si>
    <t xml:space="preserve">5. Attrition by promotion (last 24m) and overtime</t>
  </si>
  <si>
    <t xml:space="preserve">Factor</t>
  </si>
  <si>
    <t xml:space="preserve">Promoted in last 24m</t>
  </si>
  <si>
    <t xml:space="preserve">Y</t>
  </si>
  <si>
    <t xml:space="preserve">N</t>
  </si>
  <si>
    <t xml:space="preserve">Regular overtime</t>
  </si>
  <si>
    <t xml:space="preserve">6. Average annual CTC (INR) by level and gender (internal-equity check)</t>
  </si>
  <si>
    <t xml:space="preserve">Level</t>
  </si>
  <si>
    <t xml:space="preserve">Female avg</t>
  </si>
  <si>
    <t xml:space="preserve">Male avg</t>
  </si>
  <si>
    <t xml:space="preserve">F/M ratio</t>
  </si>
  <si>
    <t xml:space="preserve">L1</t>
  </si>
  <si>
    <t xml:space="preserve">L2</t>
  </si>
  <si>
    <t xml:space="preserve">L3</t>
  </si>
  <si>
    <t xml:space="preserve">L4</t>
  </si>
  <si>
    <t xml:space="preserve">L5</t>
  </si>
  <si>
    <t xml:space="preserve">Note: ratios on 1-5 employees per cell are not meaningful. This table shows the method, not a conclusion.</t>
  </si>
  <si>
    <t xml:space="preserve">employee_id</t>
  </si>
  <si>
    <t xml:space="preserve">department</t>
  </si>
  <si>
    <t xml:space="preserve">job_title</t>
  </si>
  <si>
    <t xml:space="preserve">job_level</t>
  </si>
  <si>
    <t xml:space="preserve">location</t>
  </si>
  <si>
    <t xml:space="preserve">work_mode</t>
  </si>
  <si>
    <t xml:space="preserve">hire_date</t>
  </si>
  <si>
    <t xml:space="preserve">tenure_months</t>
  </si>
  <si>
    <t xml:space="preserve">age_band</t>
  </si>
  <si>
    <t xml:space="preserve">gender</t>
  </si>
  <si>
    <t xml:space="preserve">annual_ctc_inr</t>
  </si>
  <si>
    <t xml:space="preserve">performance_rating</t>
  </si>
  <si>
    <t xml:space="preserve">engagement_score</t>
  </si>
  <si>
    <t xml:space="preserve">promoted_last_24m</t>
  </si>
  <si>
    <t xml:space="preserve">overtime_flag</t>
  </si>
  <si>
    <t xml:space="preserve">status</t>
  </si>
  <si>
    <t xml:space="preserve">exit_date</t>
  </si>
  <si>
    <t xml:space="preserve">exit_reason</t>
  </si>
  <si>
    <t xml:space="preserve">E001</t>
  </si>
  <si>
    <t xml:space="preserve">Associate Engineer</t>
  </si>
  <si>
    <t xml:space="preserve">Hyderabad</t>
  </si>
  <si>
    <t xml:space="preserve">Hybrid</t>
  </si>
  <si>
    <t xml:space="preserve">26-30</t>
  </si>
  <si>
    <t xml:space="preserve">F</t>
  </si>
  <si>
    <t xml:space="preserve">Active</t>
  </si>
  <si>
    <t xml:space="preserve">E002</t>
  </si>
  <si>
    <t xml:space="preserve">Team Lead</t>
  </si>
  <si>
    <t xml:space="preserve">E003</t>
  </si>
  <si>
    <t xml:space="preserve">Support Associate</t>
  </si>
  <si>
    <t xml:space="preserve">Chennai</t>
  </si>
  <si>
    <t xml:space="preserve">22-25</t>
  </si>
  <si>
    <t xml:space="preserve">Left</t>
  </si>
  <si>
    <t xml:space="preserve">Manager relationship</t>
  </si>
  <si>
    <t xml:space="preserve">E004</t>
  </si>
  <si>
    <t xml:space="preserve">Finance Associate</t>
  </si>
  <si>
    <t xml:space="preserve">31-35</t>
  </si>
  <si>
    <t xml:space="preserve">E005</t>
  </si>
  <si>
    <t xml:space="preserve">Ops Associate</t>
  </si>
  <si>
    <t xml:space="preserve">Bengaluru</t>
  </si>
  <si>
    <t xml:space="preserve">On-site</t>
  </si>
  <si>
    <t xml:space="preserve">M</t>
  </si>
  <si>
    <t xml:space="preserve">E006</t>
  </si>
  <si>
    <t xml:space="preserve">E007</t>
  </si>
  <si>
    <t xml:space="preserve">Senior Engineer</t>
  </si>
  <si>
    <t xml:space="preserve">41+</t>
  </si>
  <si>
    <t xml:space="preserve">E008</t>
  </si>
  <si>
    <t xml:space="preserve">E009</t>
  </si>
  <si>
    <t xml:space="preserve">Tech Lead</t>
  </si>
  <si>
    <t xml:space="preserve">36-40</t>
  </si>
  <si>
    <t xml:space="preserve">Career growth</t>
  </si>
  <si>
    <t xml:space="preserve">E010</t>
  </si>
  <si>
    <t xml:space="preserve">Senior Executive</t>
  </si>
  <si>
    <t xml:space="preserve">Remote</t>
  </si>
  <si>
    <t xml:space="preserve">E011</t>
  </si>
  <si>
    <t xml:space="preserve">Account Lead</t>
  </si>
  <si>
    <t xml:space="preserve">E012</t>
  </si>
  <si>
    <t xml:space="preserve">HR Executive</t>
  </si>
  <si>
    <t xml:space="preserve">Kochi</t>
  </si>
  <si>
    <t xml:space="preserve">E013</t>
  </si>
  <si>
    <t xml:space="preserve">Sales Associate</t>
  </si>
  <si>
    <t xml:space="preserve">E014</t>
  </si>
  <si>
    <t xml:space="preserve">E015</t>
  </si>
  <si>
    <t xml:space="preserve">Support Analyst</t>
  </si>
  <si>
    <t xml:space="preserve">E016</t>
  </si>
  <si>
    <t xml:space="preserve">Sales Executive</t>
  </si>
  <si>
    <t xml:space="preserve">E017</t>
  </si>
  <si>
    <t xml:space="preserve">E018</t>
  </si>
  <si>
    <t xml:space="preserve">Finance Analyst</t>
  </si>
  <si>
    <t xml:space="preserve">E019</t>
  </si>
  <si>
    <t xml:space="preserve">Engineering Manager</t>
  </si>
  <si>
    <t xml:space="preserve">E020</t>
  </si>
  <si>
    <t xml:space="preserve">E021</t>
  </si>
  <si>
    <t xml:space="preserve">E022</t>
  </si>
  <si>
    <t xml:space="preserve">E023</t>
  </si>
  <si>
    <t xml:space="preserve">Senior Analyst</t>
  </si>
  <si>
    <t xml:space="preserve">E024</t>
  </si>
  <si>
    <t xml:space="preserve">E025</t>
  </si>
  <si>
    <t xml:space="preserve">E026</t>
  </si>
  <si>
    <t xml:space="preserve">Ops Analyst</t>
  </si>
  <si>
    <t xml:space="preserve">E027</t>
  </si>
  <si>
    <t xml:space="preserve">Software Engineer</t>
  </si>
  <si>
    <t xml:space="preserve">E028</t>
  </si>
  <si>
    <t xml:space="preserve">E029</t>
  </si>
  <si>
    <t xml:space="preserve">HR Associate</t>
  </si>
  <si>
    <t xml:space="preserve">E030</t>
  </si>
  <si>
    <t xml:space="preserve">E031</t>
  </si>
  <si>
    <t xml:space="preserve">E032</t>
  </si>
  <si>
    <t xml:space="preserve">E033</t>
  </si>
  <si>
    <t xml:space="preserve">E034</t>
  </si>
  <si>
    <t xml:space="preserve">E035</t>
  </si>
  <si>
    <t xml:space="preserve">E036</t>
  </si>
  <si>
    <t xml:space="preserve">E037</t>
  </si>
  <si>
    <t xml:space="preserve">Finance Lead</t>
  </si>
  <si>
    <t xml:space="preserve">E038</t>
  </si>
  <si>
    <t xml:space="preserve">E039</t>
  </si>
  <si>
    <t xml:space="preserve">E040</t>
  </si>
  <si>
    <t xml:space="preserve">Higher studies</t>
  </si>
  <si>
    <t xml:space="preserve">E041</t>
  </si>
  <si>
    <t xml:space="preserve">HR Business Partner</t>
  </si>
  <si>
    <t xml:space="preserve">E042</t>
  </si>
  <si>
    <t xml:space="preserve">E043</t>
  </si>
  <si>
    <t xml:space="preserve">E044</t>
  </si>
  <si>
    <t xml:space="preserve">E045</t>
  </si>
  <si>
    <t xml:space="preserve">Process Lead</t>
  </si>
  <si>
    <t xml:space="preserve">E046</t>
  </si>
  <si>
    <t xml:space="preserve">E047</t>
  </si>
  <si>
    <t xml:space="preserve">E048</t>
  </si>
  <si>
    <t xml:space="preserve">E049</t>
  </si>
  <si>
    <t xml:space="preserve">E050</t>
  </si>
  <si>
    <t xml:space="preserve">Senior HR Executive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</si>
</sst>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.0%"/>
    <numFmt numFmtId="167" formatCode="0.00"/>
    <numFmt numFmtId="168" formatCode="0.0"/>
    <numFmt numFmtId="169" formatCode="#,##0"/>
    <numFmt numFmtId="170" formatCode="0%"/>
    <numFmt numFmtId="171" formatCode="dd\-mmm\-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Attrition % by department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Summary!D14</c:f>
              <c:strCache>
                <c:ptCount val="1"/>
                <c:pt idx="0">
                  <c:v>Attrition %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Summary!$A$15:$A$20</c:f>
              <c:strCache>
                <c:ptCount val="6"/>
                <c:pt idx="0">
                  <c:v>Customer Support</c:v>
                </c:pt>
                <c:pt idx="1">
                  <c:v>Engineering</c:v>
                </c:pt>
                <c:pt idx="2">
                  <c:v>Finance</c:v>
                </c:pt>
                <c:pt idx="3">
                  <c:v>HR</c:v>
                </c:pt>
                <c:pt idx="4">
                  <c:v>Operations</c:v>
                </c:pt>
                <c:pt idx="5">
                  <c:v>Sales</c:v>
                </c:pt>
              </c:strCache>
            </c:strRef>
          </c:cat>
          <c:val>
            <c:numRef>
              <c:f>Summary!$D$15:$D$20</c:f>
              <c:numCache>
                <c:formatCode>0.0%</c:formatCode>
                <c:ptCount val="6"/>
                <c:pt idx="0">
                  <c:v>0.125</c:v>
                </c:pt>
                <c:pt idx="1">
                  <c:v>0.25</c:v>
                </c:pt>
                <c:pt idx="2">
                  <c:v>0.333333333333333</c:v>
                </c:pt>
                <c:pt idx="3">
                  <c:v>0.166666666666667</c:v>
                </c:pt>
                <c:pt idx="4">
                  <c:v>0.142857142857143</c:v>
                </c:pt>
                <c:pt idx="5">
                  <c:v>0.142857142857143</c:v>
                </c:pt>
              </c:numCache>
            </c:numRef>
          </c:val>
        </c:ser>
        <c:gapWidth val="150"/>
        <c:overlap val="0"/>
        <c:axId val="1056732"/>
        <c:axId val="13552190"/>
      </c:barChart>
      <c:catAx>
        <c:axId val="10567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552190"/>
        <c:crosses val="autoZero"/>
        <c:auto val="1"/>
        <c:lblAlgn val="ctr"/>
        <c:lblOffset val="100"/>
        <c:noMultiLvlLbl val="0"/>
      </c:catAx>
      <c:valAx>
        <c:axId val="135521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Attrition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5673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160920</xdr:rowOff>
    </xdr:from>
    <xdr:to>
      <xdr:col>15</xdr:col>
      <xdr:colOff>147600</xdr:colOff>
      <xdr:row>17</xdr:row>
      <xdr:rowOff>2880</xdr:rowOff>
    </xdr:to>
    <xdr:graphicFrame>
      <xdr:nvGraphicFramePr>
        <xdr:cNvPr id="0" name="Chart 1"/>
        <xdr:cNvGraphicFramePr/>
      </xdr:nvGraphicFramePr>
      <xdr:xfrm>
        <a:off x="7730640" y="5716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2" t="s">
        <v>4</v>
      </c>
    </row>
    <row r="6" customFormat="false" ht="15" hidden="false" customHeight="false" outlineLevel="0" collapsed="false">
      <c r="A6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6" min="6" style="0" width="13"/>
  </cols>
  <sheetData>
    <row r="1" customFormat="false" ht="17.35" hidden="false" customHeight="false" outlineLevel="0" collapsed="false">
      <c r="A1" s="1" t="s">
        <v>6</v>
      </c>
    </row>
    <row r="2" customFormat="false" ht="15" hidden="false" customHeight="false" outlineLevel="0" collapsed="false">
      <c r="A2" s="3" t="s">
        <v>7</v>
      </c>
    </row>
    <row r="4" customFormat="false" ht="15" hidden="false" customHeight="false" outlineLevel="0" collapsed="false">
      <c r="A4" s="4" t="s">
        <v>8</v>
      </c>
    </row>
    <row r="5" customFormat="false" ht="15" hidden="false" customHeight="false" outlineLevel="0" collapsed="false">
      <c r="A5" s="5" t="s">
        <v>9</v>
      </c>
      <c r="B5" s="5" t="s">
        <v>10</v>
      </c>
    </row>
    <row r="6" customFormat="false" ht="15" hidden="false" customHeight="false" outlineLevel="0" collapsed="false">
      <c r="A6" s="6" t="s">
        <v>11</v>
      </c>
      <c r="B6" s="7" t="n">
        <f aca="false">COUNTA(Clean_Data!$A$2:$A$51)</f>
        <v>50</v>
      </c>
    </row>
    <row r="7" customFormat="false" ht="15" hidden="false" customHeight="false" outlineLevel="0" collapsed="false">
      <c r="A7" s="6" t="s">
        <v>12</v>
      </c>
      <c r="B7" s="7" t="n">
        <f aca="false">COUNTIF(Clean_Data!$P$2:$P$51,"Left")</f>
        <v>10</v>
      </c>
    </row>
    <row r="8" customFormat="false" ht="15" hidden="false" customHeight="false" outlineLevel="0" collapsed="false">
      <c r="A8" s="6" t="s">
        <v>13</v>
      </c>
      <c r="B8" s="8" t="n">
        <f aca="false">B7/B6</f>
        <v>0.2</v>
      </c>
    </row>
    <row r="9" customFormat="false" ht="15" hidden="false" customHeight="false" outlineLevel="0" collapsed="false">
      <c r="A9" s="6" t="s">
        <v>14</v>
      </c>
      <c r="B9" s="9" t="n">
        <f aca="false">AVERAGE(Clean_Data!$M$2:$M$51)</f>
        <v>3.668</v>
      </c>
    </row>
    <row r="10" customFormat="false" ht="15" hidden="false" customHeight="false" outlineLevel="0" collapsed="false">
      <c r="A10" s="6" t="s">
        <v>15</v>
      </c>
      <c r="B10" s="9" t="n">
        <f aca="false">AVERAGE(Clean_Data!$L$2:$L$51)</f>
        <v>3.3125</v>
      </c>
    </row>
    <row r="11" customFormat="false" ht="15" hidden="false" customHeight="false" outlineLevel="0" collapsed="false">
      <c r="A11" s="6" t="s">
        <v>16</v>
      </c>
      <c r="B11" s="7" t="n">
        <f aca="false">COUNTBLANK(Clean_Data!$L$2:$L$51)</f>
        <v>2</v>
      </c>
    </row>
    <row r="13" customFormat="false" ht="15" hidden="false" customHeight="false" outlineLevel="0" collapsed="false">
      <c r="A13" s="4" t="s">
        <v>17</v>
      </c>
    </row>
    <row r="14" customFormat="false" ht="15" hidden="false" customHeight="false" outlineLevel="0" collapsed="false">
      <c r="A14" s="5" t="s">
        <v>18</v>
      </c>
      <c r="B14" s="5" t="s">
        <v>19</v>
      </c>
      <c r="C14" s="5" t="s">
        <v>20</v>
      </c>
      <c r="D14" s="5" t="s">
        <v>21</v>
      </c>
    </row>
    <row r="15" customFormat="false" ht="15" hidden="false" customHeight="false" outlineLevel="0" collapsed="false">
      <c r="A15" s="6" t="s">
        <v>22</v>
      </c>
      <c r="B15" s="7" t="n">
        <f aca="false">COUNTIF(Clean_Data!$B$2:$B$51,A15)</f>
        <v>8</v>
      </c>
      <c r="C15" s="7" t="n">
        <f aca="false">COUNTIFS(Clean_Data!$B$2:$B$51,A15,Clean_Data!$P$2:$P$51,"Left")</f>
        <v>1</v>
      </c>
      <c r="D15" s="8" t="n">
        <f aca="false">IF(B15=0,0,C15/B15)</f>
        <v>0.125</v>
      </c>
    </row>
    <row r="16" customFormat="false" ht="15" hidden="false" customHeight="false" outlineLevel="0" collapsed="false">
      <c r="A16" s="6" t="s">
        <v>23</v>
      </c>
      <c r="B16" s="7" t="n">
        <f aca="false">COUNTIF(Clean_Data!$B$2:$B$51,A16)</f>
        <v>16</v>
      </c>
      <c r="C16" s="7" t="n">
        <f aca="false">COUNTIFS(Clean_Data!$B$2:$B$51,A16,Clean_Data!$P$2:$P$51,"Left")</f>
        <v>4</v>
      </c>
      <c r="D16" s="8" t="n">
        <f aca="false">IF(B16=0,0,C16/B16)</f>
        <v>0.25</v>
      </c>
    </row>
    <row r="17" customFormat="false" ht="15" hidden="false" customHeight="false" outlineLevel="0" collapsed="false">
      <c r="A17" s="6" t="s">
        <v>24</v>
      </c>
      <c r="B17" s="7" t="n">
        <f aca="false">COUNTIF(Clean_Data!$B$2:$B$51,A17)</f>
        <v>6</v>
      </c>
      <c r="C17" s="7" t="n">
        <f aca="false">COUNTIFS(Clean_Data!$B$2:$B$51,A17,Clean_Data!$P$2:$P$51,"Left")</f>
        <v>2</v>
      </c>
      <c r="D17" s="8" t="n">
        <f aca="false">IF(B17=0,0,C17/B17)</f>
        <v>0.333333333333333</v>
      </c>
    </row>
    <row r="18" customFormat="false" ht="15" hidden="false" customHeight="false" outlineLevel="0" collapsed="false">
      <c r="A18" s="6" t="s">
        <v>25</v>
      </c>
      <c r="B18" s="7" t="n">
        <f aca="false">COUNTIF(Clean_Data!$B$2:$B$51,A18)</f>
        <v>6</v>
      </c>
      <c r="C18" s="7" t="n">
        <f aca="false">COUNTIFS(Clean_Data!$B$2:$B$51,A18,Clean_Data!$P$2:$P$51,"Left")</f>
        <v>1</v>
      </c>
      <c r="D18" s="8" t="n">
        <f aca="false">IF(B18=0,0,C18/B18)</f>
        <v>0.166666666666667</v>
      </c>
    </row>
    <row r="19" customFormat="false" ht="15" hidden="false" customHeight="false" outlineLevel="0" collapsed="false">
      <c r="A19" s="6" t="s">
        <v>26</v>
      </c>
      <c r="B19" s="7" t="n">
        <f aca="false">COUNTIF(Clean_Data!$B$2:$B$51,A19)</f>
        <v>7</v>
      </c>
      <c r="C19" s="7" t="n">
        <f aca="false">COUNTIFS(Clean_Data!$B$2:$B$51,A19,Clean_Data!$P$2:$P$51,"Left")</f>
        <v>1</v>
      </c>
      <c r="D19" s="8" t="n">
        <f aca="false">IF(B19=0,0,C19/B19)</f>
        <v>0.142857142857143</v>
      </c>
    </row>
    <row r="20" customFormat="false" ht="15" hidden="false" customHeight="false" outlineLevel="0" collapsed="false">
      <c r="A20" s="6" t="s">
        <v>27</v>
      </c>
      <c r="B20" s="7" t="n">
        <f aca="false">COUNTIF(Clean_Data!$B$2:$B$51,A20)</f>
        <v>7</v>
      </c>
      <c r="C20" s="7" t="n">
        <f aca="false">COUNTIFS(Clean_Data!$B$2:$B$51,A20,Clean_Data!$P$2:$P$51,"Left")</f>
        <v>1</v>
      </c>
      <c r="D20" s="8" t="n">
        <f aca="false">IF(B20=0,0,C20/B20)</f>
        <v>0.142857142857143</v>
      </c>
    </row>
    <row r="22" customFormat="false" ht="15" hidden="false" customHeight="false" outlineLevel="0" collapsed="false">
      <c r="A22" s="4" t="s">
        <v>28</v>
      </c>
    </row>
    <row r="23" customFormat="false" ht="15" hidden="false" customHeight="false" outlineLevel="0" collapsed="false">
      <c r="A23" s="5" t="s">
        <v>29</v>
      </c>
      <c r="B23" s="5" t="s">
        <v>30</v>
      </c>
      <c r="C23" s="5" t="s">
        <v>31</v>
      </c>
      <c r="D23" s="5" t="s">
        <v>19</v>
      </c>
      <c r="E23" s="5" t="s">
        <v>20</v>
      </c>
      <c r="F23" s="5" t="s">
        <v>21</v>
      </c>
    </row>
    <row r="24" customFormat="false" ht="15" hidden="false" customHeight="false" outlineLevel="0" collapsed="false">
      <c r="A24" s="6" t="s">
        <v>32</v>
      </c>
      <c r="B24" s="7" t="n">
        <v>0</v>
      </c>
      <c r="C24" s="7" t="n">
        <v>12</v>
      </c>
      <c r="D24" s="7" t="n">
        <f aca="false">COUNTIFS(Clean_Data!$H$2:$H$51,"&gt;="&amp;B24,Clean_Data!$H$2:$H$51,"&lt;"&amp;C24)</f>
        <v>3</v>
      </c>
      <c r="E24" s="7" t="n">
        <f aca="false">COUNTIFS(Clean_Data!$H$2:$H$51,"&gt;="&amp;B24,Clean_Data!$H$2:$H$51,"&lt;"&amp;C24,Clean_Data!$P$2:$P$51,"Left")</f>
        <v>3</v>
      </c>
      <c r="F24" s="8" t="n">
        <f aca="false">IF(D24=0,0,E24/D24)</f>
        <v>1</v>
      </c>
    </row>
    <row r="25" customFormat="false" ht="15" hidden="false" customHeight="false" outlineLevel="0" collapsed="false">
      <c r="A25" s="6" t="s">
        <v>33</v>
      </c>
      <c r="B25" s="7" t="n">
        <v>12</v>
      </c>
      <c r="C25" s="7" t="n">
        <v>24</v>
      </c>
      <c r="D25" s="7" t="n">
        <f aca="false">COUNTIFS(Clean_Data!$H$2:$H$51,"&gt;="&amp;B25,Clean_Data!$H$2:$H$51,"&lt;"&amp;C25)</f>
        <v>8</v>
      </c>
      <c r="E25" s="7" t="n">
        <f aca="false">COUNTIFS(Clean_Data!$H$2:$H$51,"&gt;="&amp;B25,Clean_Data!$H$2:$H$51,"&lt;"&amp;C25,Clean_Data!$P$2:$P$51,"Left")</f>
        <v>1</v>
      </c>
      <c r="F25" s="8" t="n">
        <f aca="false">IF(D25=0,0,E25/D25)</f>
        <v>0.125</v>
      </c>
    </row>
    <row r="26" customFormat="false" ht="15" hidden="false" customHeight="false" outlineLevel="0" collapsed="false">
      <c r="A26" s="6" t="s">
        <v>34</v>
      </c>
      <c r="B26" s="7" t="n">
        <v>24</v>
      </c>
      <c r="C26" s="7" t="n">
        <v>48</v>
      </c>
      <c r="D26" s="7" t="n">
        <f aca="false">COUNTIFS(Clean_Data!$H$2:$H$51,"&gt;="&amp;B26,Clean_Data!$H$2:$H$51,"&lt;"&amp;C26)</f>
        <v>20</v>
      </c>
      <c r="E26" s="7" t="n">
        <f aca="false">COUNTIFS(Clean_Data!$H$2:$H$51,"&gt;="&amp;B26,Clean_Data!$H$2:$H$51,"&lt;"&amp;C26,Clean_Data!$P$2:$P$51,"Left")</f>
        <v>2</v>
      </c>
      <c r="F26" s="8" t="n">
        <f aca="false">IF(D26=0,0,E26/D26)</f>
        <v>0.1</v>
      </c>
    </row>
    <row r="27" customFormat="false" ht="15" hidden="false" customHeight="false" outlineLevel="0" collapsed="false">
      <c r="A27" s="6" t="s">
        <v>35</v>
      </c>
      <c r="B27" s="7" t="n">
        <v>48</v>
      </c>
      <c r="C27" s="7" t="n">
        <v>1000</v>
      </c>
      <c r="D27" s="7" t="n">
        <f aca="false">COUNTIFS(Clean_Data!$H$2:$H$51,"&gt;="&amp;B27,Clean_Data!$H$2:$H$51,"&lt;"&amp;C27)</f>
        <v>19</v>
      </c>
      <c r="E27" s="7" t="n">
        <f aca="false">COUNTIFS(Clean_Data!$H$2:$H$51,"&gt;="&amp;B27,Clean_Data!$H$2:$H$51,"&lt;"&amp;C27,Clean_Data!$P$2:$P$51,"Left")</f>
        <v>4</v>
      </c>
      <c r="F27" s="8" t="n">
        <f aca="false">IF(D27=0,0,E27/D27)</f>
        <v>0.210526315789474</v>
      </c>
    </row>
    <row r="29" customFormat="false" ht="15" hidden="false" customHeight="false" outlineLevel="0" collapsed="false">
      <c r="A29" s="4" t="s">
        <v>36</v>
      </c>
    </row>
    <row r="30" customFormat="false" ht="15" hidden="false" customHeight="false" outlineLevel="0" collapsed="false">
      <c r="A30" s="5" t="s">
        <v>29</v>
      </c>
      <c r="B30" s="5" t="s">
        <v>30</v>
      </c>
      <c r="C30" s="5" t="s">
        <v>31</v>
      </c>
      <c r="D30" s="5" t="s">
        <v>19</v>
      </c>
      <c r="E30" s="5" t="s">
        <v>20</v>
      </c>
      <c r="F30" s="5" t="s">
        <v>21</v>
      </c>
    </row>
    <row r="31" customFormat="false" ht="15" hidden="false" customHeight="false" outlineLevel="0" collapsed="false">
      <c r="A31" s="6" t="s">
        <v>37</v>
      </c>
      <c r="B31" s="10" t="n">
        <v>0</v>
      </c>
      <c r="C31" s="10" t="n">
        <v>3.2</v>
      </c>
      <c r="D31" s="7" t="n">
        <f aca="false">COUNTIFS(Clean_Data!$M$2:$M$51,"&gt;="&amp;B31,Clean_Data!$M$2:$M$51,"&lt;"&amp;C31)</f>
        <v>12</v>
      </c>
      <c r="E31" s="7" t="n">
        <f aca="false">COUNTIFS(Clean_Data!$M$2:$M$51,"&gt;="&amp;B31,Clean_Data!$M$2:$M$51,"&lt;"&amp;C31,Clean_Data!$P$2:$P$51,"Left")</f>
        <v>7</v>
      </c>
      <c r="F31" s="8" t="n">
        <f aca="false">IF(D31=0,0,E31/D31)</f>
        <v>0.583333333333333</v>
      </c>
    </row>
    <row r="32" customFormat="false" ht="15" hidden="false" customHeight="false" outlineLevel="0" collapsed="false">
      <c r="A32" s="6" t="s">
        <v>38</v>
      </c>
      <c r="B32" s="10" t="n">
        <v>3.2</v>
      </c>
      <c r="C32" s="10" t="n">
        <v>4</v>
      </c>
      <c r="D32" s="7" t="n">
        <f aca="false">COUNTIFS(Clean_Data!$M$2:$M$51,"&gt;="&amp;B32,Clean_Data!$M$2:$M$51,"&lt;"&amp;C32)</f>
        <v>17</v>
      </c>
      <c r="E32" s="7" t="n">
        <f aca="false">COUNTIFS(Clean_Data!$M$2:$M$51,"&gt;="&amp;B32,Clean_Data!$M$2:$M$51,"&lt;"&amp;C32,Clean_Data!$P$2:$P$51,"Left")</f>
        <v>1</v>
      </c>
      <c r="F32" s="8" t="n">
        <f aca="false">IF(D32=0,0,E32/D32)</f>
        <v>0.0588235294117647</v>
      </c>
    </row>
    <row r="33" customFormat="false" ht="15" hidden="false" customHeight="false" outlineLevel="0" collapsed="false">
      <c r="A33" s="6" t="s">
        <v>39</v>
      </c>
      <c r="B33" s="10" t="n">
        <v>4</v>
      </c>
      <c r="C33" s="10" t="n">
        <v>5.1</v>
      </c>
      <c r="D33" s="7" t="n">
        <f aca="false">COUNTIFS(Clean_Data!$M$2:$M$51,"&gt;="&amp;B33,Clean_Data!$M$2:$M$51,"&lt;"&amp;C33)</f>
        <v>21</v>
      </c>
      <c r="E33" s="7" t="n">
        <f aca="false">COUNTIFS(Clean_Data!$M$2:$M$51,"&gt;="&amp;B33,Clean_Data!$M$2:$M$51,"&lt;"&amp;C33,Clean_Data!$P$2:$P$51,"Left")</f>
        <v>2</v>
      </c>
      <c r="F33" s="8" t="n">
        <f aca="false">IF(D33=0,0,E33/D33)</f>
        <v>0.0952380952380952</v>
      </c>
    </row>
    <row r="35" customFormat="false" ht="15" hidden="false" customHeight="false" outlineLevel="0" collapsed="false">
      <c r="A35" s="4" t="s">
        <v>40</v>
      </c>
    </row>
    <row r="36" customFormat="false" ht="15" hidden="false" customHeight="false" outlineLevel="0" collapsed="false">
      <c r="A36" s="5" t="s">
        <v>41</v>
      </c>
      <c r="B36" s="5" t="s">
        <v>10</v>
      </c>
      <c r="C36" s="5" t="s">
        <v>19</v>
      </c>
      <c r="D36" s="5" t="s">
        <v>20</v>
      </c>
      <c r="E36" s="5" t="s">
        <v>21</v>
      </c>
    </row>
    <row r="37" customFormat="false" ht="15" hidden="false" customHeight="false" outlineLevel="0" collapsed="false">
      <c r="A37" s="6" t="s">
        <v>42</v>
      </c>
      <c r="B37" s="6" t="s">
        <v>43</v>
      </c>
      <c r="C37" s="7" t="n">
        <f aca="false">COUNTIF(Clean_Data!$N$2:$N$51,B37)</f>
        <v>12</v>
      </c>
      <c r="D37" s="7" t="n">
        <f aca="false">COUNTIFS(Clean_Data!$N$2:$N$51,B37,Clean_Data!$P$2:$P$51,"Left")</f>
        <v>1</v>
      </c>
      <c r="E37" s="8" t="n">
        <f aca="false">IF(C37=0,0,D37/C37)</f>
        <v>0.0833333333333333</v>
      </c>
    </row>
    <row r="38" customFormat="false" ht="15" hidden="false" customHeight="false" outlineLevel="0" collapsed="false">
      <c r="A38" s="6" t="s">
        <v>42</v>
      </c>
      <c r="B38" s="6" t="s">
        <v>44</v>
      </c>
      <c r="C38" s="7" t="n">
        <f aca="false">COUNTIF(Clean_Data!$N$2:$N$51,B38)</f>
        <v>38</v>
      </c>
      <c r="D38" s="7" t="n">
        <f aca="false">COUNTIFS(Clean_Data!$N$2:$N$51,B38,Clean_Data!$P$2:$P$51,"Left")</f>
        <v>9</v>
      </c>
      <c r="E38" s="8" t="n">
        <f aca="false">IF(C38=0,0,D38/C38)</f>
        <v>0.236842105263158</v>
      </c>
    </row>
    <row r="39" customFormat="false" ht="15" hidden="false" customHeight="false" outlineLevel="0" collapsed="false">
      <c r="A39" s="6" t="s">
        <v>45</v>
      </c>
      <c r="B39" s="6" t="s">
        <v>43</v>
      </c>
      <c r="C39" s="7" t="n">
        <f aca="false">COUNTIF(Clean_Data!$O$2:$O$51,B39)</f>
        <v>19</v>
      </c>
      <c r="D39" s="7" t="n">
        <f aca="false">COUNTIFS(Clean_Data!$O$2:$O$51,B39,Clean_Data!$P$2:$P$51,"Left")</f>
        <v>5</v>
      </c>
      <c r="E39" s="8" t="n">
        <f aca="false">IF(C39=0,0,D39/C39)</f>
        <v>0.263157894736842</v>
      </c>
    </row>
    <row r="40" customFormat="false" ht="15" hidden="false" customHeight="false" outlineLevel="0" collapsed="false">
      <c r="A40" s="6" t="s">
        <v>45</v>
      </c>
      <c r="B40" s="6" t="s">
        <v>44</v>
      </c>
      <c r="C40" s="7" t="n">
        <f aca="false">COUNTIF(Clean_Data!$O$2:$O$51,B40)</f>
        <v>31</v>
      </c>
      <c r="D40" s="7" t="n">
        <f aca="false">COUNTIFS(Clean_Data!$O$2:$O$51,B40,Clean_Data!$P$2:$P$51,"Left")</f>
        <v>5</v>
      </c>
      <c r="E40" s="8" t="n">
        <f aca="false">IF(C40=0,0,D40/C40)</f>
        <v>0.161290322580645</v>
      </c>
    </row>
    <row r="42" customFormat="false" ht="15" hidden="false" customHeight="false" outlineLevel="0" collapsed="false">
      <c r="A42" s="4" t="s">
        <v>46</v>
      </c>
    </row>
    <row r="43" customFormat="false" ht="15" hidden="false" customHeight="false" outlineLevel="0" collapsed="false">
      <c r="A43" s="5" t="s">
        <v>47</v>
      </c>
      <c r="B43" s="5" t="s">
        <v>48</v>
      </c>
      <c r="C43" s="5" t="s">
        <v>49</v>
      </c>
      <c r="D43" s="5" t="s">
        <v>50</v>
      </c>
      <c r="E43" s="5" t="s">
        <v>19</v>
      </c>
    </row>
    <row r="44" customFormat="false" ht="15" hidden="false" customHeight="false" outlineLevel="0" collapsed="false">
      <c r="A44" s="6" t="s">
        <v>51</v>
      </c>
      <c r="B44" s="11" t="n">
        <f aca="false">IFERROR(AVERAGEIFS(Clean_Data!$K$2:$K$51,Clean_Data!$D$2:$D$51,A44,Clean_Data!$J$2:$J$51,"F"),"n/a")</f>
        <v>376250</v>
      </c>
      <c r="C44" s="11" t="n">
        <f aca="false">IFERROR(AVERAGEIFS(Clean_Data!$K$2:$K$51,Clean_Data!$D$2:$D$51,A44,Clean_Data!$J$2:$J$51,"M"),"n/a")</f>
        <v>394200</v>
      </c>
      <c r="D44" s="9" t="n">
        <f aca="false">IFERROR(B44/C44,"n/a")</f>
        <v>0.954464738711314</v>
      </c>
      <c r="E44" s="7" t="n">
        <f aca="false">COUNTIF(Clean_Data!$D$2:$D$51,A44)</f>
        <v>18</v>
      </c>
    </row>
    <row r="45" customFormat="false" ht="15" hidden="false" customHeight="false" outlineLevel="0" collapsed="false">
      <c r="A45" s="6" t="s">
        <v>52</v>
      </c>
      <c r="B45" s="11" t="n">
        <f aca="false">IFERROR(AVERAGEIFS(Clean_Data!$K$2:$K$51,Clean_Data!$D$2:$D$51,A45,Clean_Data!$J$2:$J$51,"F"),"n/a")</f>
        <v>612444.444444445</v>
      </c>
      <c r="C45" s="11" t="n">
        <f aca="false">IFERROR(AVERAGEIFS(Clean_Data!$K$2:$K$51,Clean_Data!$D$2:$D$51,A45,Clean_Data!$J$2:$J$51,"M"),"n/a")</f>
        <v>580833.333333333</v>
      </c>
      <c r="D45" s="9" t="n">
        <f aca="false">IFERROR(B45/C45,"n/a")</f>
        <v>1.0544237207078</v>
      </c>
      <c r="E45" s="7" t="n">
        <f aca="false">COUNTIF(Clean_Data!$D$2:$D$51,A45)</f>
        <v>15</v>
      </c>
    </row>
    <row r="46" customFormat="false" ht="15" hidden="false" customHeight="false" outlineLevel="0" collapsed="false">
      <c r="A46" s="6" t="s">
        <v>53</v>
      </c>
      <c r="B46" s="11" t="n">
        <f aca="false">IFERROR(AVERAGEIFS(Clean_Data!$K$2:$K$51,Clean_Data!$D$2:$D$51,A46,Clean_Data!$J$2:$J$51,"F"),"n/a")</f>
        <v>986400</v>
      </c>
      <c r="C46" s="11" t="n">
        <f aca="false">IFERROR(AVERAGEIFS(Clean_Data!$K$2:$K$51,Clean_Data!$D$2:$D$51,A46,Clean_Data!$J$2:$J$51,"M"),"n/a")</f>
        <v>869750</v>
      </c>
      <c r="D46" s="9" t="n">
        <f aca="false">IFERROR(B46/C46,"n/a")</f>
        <v>1.13411899971256</v>
      </c>
      <c r="E46" s="7" t="n">
        <f aca="false">COUNTIF(Clean_Data!$D$2:$D$51,A46)</f>
        <v>9</v>
      </c>
    </row>
    <row r="47" customFormat="false" ht="15" hidden="false" customHeight="false" outlineLevel="0" collapsed="false">
      <c r="A47" s="6" t="s">
        <v>54</v>
      </c>
      <c r="B47" s="11" t="n">
        <f aca="false">IFERROR(AVERAGEIFS(Clean_Data!$K$2:$K$51,Clean_Data!$D$2:$D$51,A47,Clean_Data!$J$2:$J$51,"F"),"n/a")</f>
        <v>1565000</v>
      </c>
      <c r="C47" s="11" t="n">
        <f aca="false">IFERROR(AVERAGEIFS(Clean_Data!$K$2:$K$51,Clean_Data!$D$2:$D$51,A47,Clean_Data!$J$2:$J$51,"M"),"n/a")</f>
        <v>1620500</v>
      </c>
      <c r="D47" s="9" t="n">
        <f aca="false">IFERROR(B47/C47,"n/a")</f>
        <v>0.965751311323666</v>
      </c>
      <c r="E47" s="7" t="n">
        <f aca="false">COUNTIF(Clean_Data!$D$2:$D$51,A47)</f>
        <v>7</v>
      </c>
    </row>
    <row r="48" customFormat="false" ht="15" hidden="false" customHeight="false" outlineLevel="0" collapsed="false">
      <c r="A48" s="6" t="s">
        <v>55</v>
      </c>
      <c r="B48" s="11" t="str">
        <f aca="false">IFERROR(AVERAGEIFS(Clean_Data!$K$2:$K$51,Clean_Data!$D$2:$D$51,A48,Clean_Data!$J$2:$J$51,"F"),"n/a")</f>
        <v>n/a</v>
      </c>
      <c r="C48" s="11" t="n">
        <f aca="false">IFERROR(AVERAGEIFS(Clean_Data!$K$2:$K$51,Clean_Data!$D$2:$D$51,A48,Clean_Data!$J$2:$J$51,"M"),"n/a")</f>
        <v>2426000</v>
      </c>
      <c r="D48" s="9" t="str">
        <f aca="false">IFERROR(B48/C48,"n/a")</f>
        <v>n/a</v>
      </c>
      <c r="E48" s="7" t="n">
        <f aca="false">COUNTIF(Clean_Data!$D$2:$D$51,A48)</f>
        <v>1</v>
      </c>
    </row>
    <row r="50" customFormat="false" ht="15" hidden="false" customHeight="false" outlineLevel="0" collapsed="false">
      <c r="A50" s="3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8" min="7" style="0" width="13"/>
    <col collapsed="false" customWidth="true" hidden="false" outlineLevel="0" max="9" min="9" style="0" width="10"/>
    <col collapsed="false" customWidth="true" hidden="false" outlineLevel="0" max="10" min="10" style="0" width="8"/>
    <col collapsed="false" customWidth="true" hidden="false" outlineLevel="0" max="11" min="11" style="0" width="15"/>
    <col collapsed="false" customWidth="true" hidden="false" outlineLevel="0" max="15" min="12" style="0" width="12"/>
    <col collapsed="false" customWidth="true" hidden="false" outlineLevel="0" max="16" min="16" style="0" width="9"/>
    <col collapsed="false" customWidth="true" hidden="false" outlineLevel="0" max="17" min="17" style="0" width="13"/>
    <col collapsed="false" customWidth="true" hidden="false" outlineLevel="0" max="18" min="18" style="0" width="22"/>
  </cols>
  <sheetData>
    <row r="1" customFormat="false" ht="15" hidden="false" customHeight="false" outlineLevel="0" collapsed="false">
      <c r="A1" s="12" t="s">
        <v>57</v>
      </c>
      <c r="B1" s="12" t="s">
        <v>58</v>
      </c>
      <c r="C1" s="12" t="s">
        <v>59</v>
      </c>
      <c r="D1" s="12" t="s">
        <v>60</v>
      </c>
      <c r="E1" s="12" t="s">
        <v>61</v>
      </c>
      <c r="F1" s="12" t="s">
        <v>62</v>
      </c>
      <c r="G1" s="12" t="s">
        <v>63</v>
      </c>
      <c r="H1" s="12" t="s">
        <v>64</v>
      </c>
      <c r="I1" s="12" t="s">
        <v>65</v>
      </c>
      <c r="J1" s="12" t="s">
        <v>66</v>
      </c>
      <c r="K1" s="12" t="s">
        <v>67</v>
      </c>
      <c r="L1" s="12" t="s">
        <v>68</v>
      </c>
      <c r="M1" s="12" t="s">
        <v>69</v>
      </c>
      <c r="N1" s="12" t="s">
        <v>70</v>
      </c>
      <c r="O1" s="12" t="s">
        <v>71</v>
      </c>
      <c r="P1" s="12" t="s">
        <v>72</v>
      </c>
      <c r="Q1" s="12" t="s">
        <v>73</v>
      </c>
      <c r="R1" s="12" t="s">
        <v>74</v>
      </c>
    </row>
    <row r="2" customFormat="false" ht="15" hidden="false" customHeight="false" outlineLevel="0" collapsed="false">
      <c r="A2" s="2" t="s">
        <v>75</v>
      </c>
      <c r="B2" s="2" t="s">
        <v>23</v>
      </c>
      <c r="C2" s="2" t="s">
        <v>76</v>
      </c>
      <c r="D2" s="2" t="s">
        <v>51</v>
      </c>
      <c r="E2" s="2" t="s">
        <v>77</v>
      </c>
      <c r="F2" s="2" t="s">
        <v>78</v>
      </c>
      <c r="G2" s="13" t="n">
        <v>45414</v>
      </c>
      <c r="H2" s="2" t="n">
        <v>29</v>
      </c>
      <c r="I2" s="2" t="s">
        <v>79</v>
      </c>
      <c r="J2" s="2" t="s">
        <v>80</v>
      </c>
      <c r="K2" s="14" t="n">
        <v>363000</v>
      </c>
      <c r="L2" s="2" t="n">
        <v>5</v>
      </c>
      <c r="M2" s="2" t="n">
        <v>3.2</v>
      </c>
      <c r="N2" s="2" t="s">
        <v>43</v>
      </c>
      <c r="O2" s="2" t="s">
        <v>44</v>
      </c>
      <c r="P2" s="2" t="s">
        <v>81</v>
      </c>
      <c r="Q2" s="2"/>
      <c r="R2" s="2"/>
    </row>
    <row r="3" customFormat="false" ht="15" hidden="false" customHeight="false" outlineLevel="0" collapsed="false">
      <c r="A3" s="2" t="s">
        <v>82</v>
      </c>
      <c r="B3" s="2" t="s">
        <v>22</v>
      </c>
      <c r="C3" s="2" t="s">
        <v>83</v>
      </c>
      <c r="D3" s="2" t="s">
        <v>54</v>
      </c>
      <c r="E3" s="2" t="s">
        <v>77</v>
      </c>
      <c r="F3" s="2" t="s">
        <v>78</v>
      </c>
      <c r="G3" s="13" t="n">
        <v>44076</v>
      </c>
      <c r="H3" s="2" t="n">
        <v>73</v>
      </c>
      <c r="I3" s="2" t="s">
        <v>79</v>
      </c>
      <c r="J3" s="2" t="s">
        <v>80</v>
      </c>
      <c r="K3" s="14" t="n">
        <v>1712000</v>
      </c>
      <c r="L3" s="2" t="n">
        <v>3</v>
      </c>
      <c r="M3" s="2" t="n">
        <v>4.4</v>
      </c>
      <c r="N3" s="2" t="s">
        <v>44</v>
      </c>
      <c r="O3" s="2" t="s">
        <v>44</v>
      </c>
      <c r="P3" s="2" t="s">
        <v>81</v>
      </c>
      <c r="Q3" s="2"/>
      <c r="R3" s="2"/>
    </row>
    <row r="4" customFormat="false" ht="15" hidden="false" customHeight="false" outlineLevel="0" collapsed="false">
      <c r="A4" s="2" t="s">
        <v>84</v>
      </c>
      <c r="B4" s="2" t="s">
        <v>23</v>
      </c>
      <c r="C4" s="2" t="s">
        <v>85</v>
      </c>
      <c r="D4" s="2" t="s">
        <v>51</v>
      </c>
      <c r="E4" s="2" t="s">
        <v>86</v>
      </c>
      <c r="F4" s="2" t="s">
        <v>78</v>
      </c>
      <c r="G4" s="13" t="n">
        <v>44654</v>
      </c>
      <c r="H4" s="2" t="n">
        <v>52</v>
      </c>
      <c r="I4" s="2" t="s">
        <v>87</v>
      </c>
      <c r="J4" s="2" t="s">
        <v>80</v>
      </c>
      <c r="K4" s="14" t="n">
        <v>370000</v>
      </c>
      <c r="L4" s="2" t="n">
        <v>4</v>
      </c>
      <c r="M4" s="2" t="n">
        <v>3</v>
      </c>
      <c r="N4" s="2" t="s">
        <v>44</v>
      </c>
      <c r="O4" s="2" t="s">
        <v>43</v>
      </c>
      <c r="P4" s="2" t="s">
        <v>88</v>
      </c>
      <c r="Q4" s="13" t="n">
        <v>46224</v>
      </c>
      <c r="R4" s="2" t="s">
        <v>89</v>
      </c>
    </row>
    <row r="5" customFormat="false" ht="15" hidden="false" customHeight="false" outlineLevel="0" collapsed="false">
      <c r="A5" s="2" t="s">
        <v>90</v>
      </c>
      <c r="B5" s="2" t="s">
        <v>24</v>
      </c>
      <c r="C5" s="2" t="s">
        <v>91</v>
      </c>
      <c r="D5" s="2" t="s">
        <v>51</v>
      </c>
      <c r="E5" s="2" t="s">
        <v>77</v>
      </c>
      <c r="F5" s="2" t="s">
        <v>78</v>
      </c>
      <c r="G5" s="13" t="n">
        <v>45535</v>
      </c>
      <c r="H5" s="2" t="n">
        <v>25</v>
      </c>
      <c r="I5" s="2" t="s">
        <v>92</v>
      </c>
      <c r="J5" s="2" t="s">
        <v>80</v>
      </c>
      <c r="K5" s="14" t="n">
        <v>426000</v>
      </c>
      <c r="L5" s="2" t="n">
        <v>4</v>
      </c>
      <c r="M5" s="2" t="n">
        <v>3.9</v>
      </c>
      <c r="N5" s="2" t="s">
        <v>43</v>
      </c>
      <c r="O5" s="2" t="s">
        <v>43</v>
      </c>
      <c r="P5" s="2" t="s">
        <v>81</v>
      </c>
      <c r="Q5" s="2"/>
      <c r="R5" s="2"/>
    </row>
    <row r="6" customFormat="false" ht="15" hidden="false" customHeight="false" outlineLevel="0" collapsed="false">
      <c r="A6" s="2" t="s">
        <v>93</v>
      </c>
      <c r="B6" s="2" t="s">
        <v>26</v>
      </c>
      <c r="C6" s="2" t="s">
        <v>94</v>
      </c>
      <c r="D6" s="2" t="s">
        <v>51</v>
      </c>
      <c r="E6" s="2" t="s">
        <v>95</v>
      </c>
      <c r="F6" s="2" t="s">
        <v>96</v>
      </c>
      <c r="G6" s="13" t="n">
        <v>44745</v>
      </c>
      <c r="H6" s="2" t="n">
        <v>51</v>
      </c>
      <c r="I6" s="2" t="s">
        <v>87</v>
      </c>
      <c r="J6" s="2" t="s">
        <v>97</v>
      </c>
      <c r="K6" s="14" t="n">
        <v>409000</v>
      </c>
      <c r="L6" s="2" t="n">
        <v>3</v>
      </c>
      <c r="M6" s="2" t="n">
        <v>2.4</v>
      </c>
      <c r="N6" s="2" t="s">
        <v>43</v>
      </c>
      <c r="O6" s="2" t="s">
        <v>44</v>
      </c>
      <c r="P6" s="2" t="s">
        <v>81</v>
      </c>
      <c r="Q6" s="2"/>
      <c r="R6" s="2"/>
    </row>
    <row r="7" customFormat="false" ht="15" hidden="false" customHeight="false" outlineLevel="0" collapsed="false">
      <c r="A7" s="2" t="s">
        <v>98</v>
      </c>
      <c r="B7" s="2" t="s">
        <v>23</v>
      </c>
      <c r="C7" s="2" t="s">
        <v>94</v>
      </c>
      <c r="D7" s="2" t="s">
        <v>51</v>
      </c>
      <c r="E7" s="2" t="s">
        <v>95</v>
      </c>
      <c r="F7" s="2" t="s">
        <v>78</v>
      </c>
      <c r="G7" s="13" t="n">
        <v>45201</v>
      </c>
      <c r="H7" s="2" t="n">
        <v>36</v>
      </c>
      <c r="I7" s="2" t="s">
        <v>79</v>
      </c>
      <c r="J7" s="2" t="s">
        <v>80</v>
      </c>
      <c r="K7" s="14" t="n">
        <v>325000</v>
      </c>
      <c r="L7" s="2" t="n">
        <v>2</v>
      </c>
      <c r="M7" s="2" t="n">
        <v>3.3</v>
      </c>
      <c r="N7" s="2" t="s">
        <v>44</v>
      </c>
      <c r="O7" s="2" t="s">
        <v>44</v>
      </c>
      <c r="P7" s="2" t="s">
        <v>81</v>
      </c>
      <c r="Q7" s="2"/>
      <c r="R7" s="2"/>
    </row>
    <row r="8" customFormat="false" ht="15" hidden="false" customHeight="false" outlineLevel="0" collapsed="false">
      <c r="A8" s="2" t="s">
        <v>99</v>
      </c>
      <c r="B8" s="2" t="s">
        <v>23</v>
      </c>
      <c r="C8" s="2" t="s">
        <v>100</v>
      </c>
      <c r="D8" s="2" t="s">
        <v>53</v>
      </c>
      <c r="E8" s="2" t="s">
        <v>95</v>
      </c>
      <c r="F8" s="2" t="s">
        <v>96</v>
      </c>
      <c r="G8" s="13" t="n">
        <v>44836</v>
      </c>
      <c r="H8" s="2" t="n">
        <v>48</v>
      </c>
      <c r="I8" s="2" t="s">
        <v>101</v>
      </c>
      <c r="J8" s="2" t="s">
        <v>97</v>
      </c>
      <c r="K8" s="14" t="n">
        <v>863000</v>
      </c>
      <c r="L8" s="2" t="n">
        <v>2</v>
      </c>
      <c r="M8" s="2" t="n">
        <v>3.6</v>
      </c>
      <c r="N8" s="2" t="s">
        <v>43</v>
      </c>
      <c r="O8" s="2" t="s">
        <v>43</v>
      </c>
      <c r="P8" s="2" t="s">
        <v>81</v>
      </c>
      <c r="Q8" s="2"/>
      <c r="R8" s="2"/>
    </row>
    <row r="9" customFormat="false" ht="15" hidden="false" customHeight="false" outlineLevel="0" collapsed="false">
      <c r="A9" s="2" t="s">
        <v>102</v>
      </c>
      <c r="B9" s="2" t="s">
        <v>22</v>
      </c>
      <c r="C9" s="2" t="s">
        <v>85</v>
      </c>
      <c r="D9" s="2" t="s">
        <v>51</v>
      </c>
      <c r="E9" s="2" t="s">
        <v>77</v>
      </c>
      <c r="F9" s="2" t="s">
        <v>78</v>
      </c>
      <c r="G9" s="13" t="n">
        <v>45535</v>
      </c>
      <c r="H9" s="2" t="n">
        <v>25</v>
      </c>
      <c r="I9" s="2" t="s">
        <v>79</v>
      </c>
      <c r="J9" s="2" t="s">
        <v>97</v>
      </c>
      <c r="K9" s="14" t="n">
        <v>455000</v>
      </c>
      <c r="L9" s="2" t="n">
        <v>4</v>
      </c>
      <c r="M9" s="2" t="n">
        <v>3.6</v>
      </c>
      <c r="N9" s="2" t="s">
        <v>44</v>
      </c>
      <c r="O9" s="2" t="s">
        <v>43</v>
      </c>
      <c r="P9" s="2" t="s">
        <v>81</v>
      </c>
      <c r="Q9" s="2"/>
      <c r="R9" s="2"/>
    </row>
    <row r="10" customFormat="false" ht="15" hidden="false" customHeight="false" outlineLevel="0" collapsed="false">
      <c r="A10" s="2" t="s">
        <v>103</v>
      </c>
      <c r="B10" s="2" t="s">
        <v>23</v>
      </c>
      <c r="C10" s="2" t="s">
        <v>104</v>
      </c>
      <c r="D10" s="2" t="s">
        <v>54</v>
      </c>
      <c r="E10" s="2" t="s">
        <v>95</v>
      </c>
      <c r="F10" s="2" t="s">
        <v>96</v>
      </c>
      <c r="G10" s="13" t="n">
        <v>46174</v>
      </c>
      <c r="H10" s="2" t="n">
        <v>3</v>
      </c>
      <c r="I10" s="2" t="s">
        <v>105</v>
      </c>
      <c r="J10" s="2" t="s">
        <v>80</v>
      </c>
      <c r="K10" s="14" t="n">
        <v>1345000</v>
      </c>
      <c r="L10" s="2" t="n">
        <v>3</v>
      </c>
      <c r="M10" s="2" t="n">
        <v>2.5</v>
      </c>
      <c r="N10" s="2" t="s">
        <v>43</v>
      </c>
      <c r="O10" s="2" t="s">
        <v>44</v>
      </c>
      <c r="P10" s="2" t="s">
        <v>88</v>
      </c>
      <c r="Q10" s="13" t="n">
        <v>46254</v>
      </c>
      <c r="R10" s="2" t="s">
        <v>106</v>
      </c>
    </row>
    <row r="11" customFormat="false" ht="15" hidden="false" customHeight="false" outlineLevel="0" collapsed="false">
      <c r="A11" s="2" t="s">
        <v>107</v>
      </c>
      <c r="B11" s="2" t="s">
        <v>27</v>
      </c>
      <c r="C11" s="2" t="s">
        <v>108</v>
      </c>
      <c r="D11" s="2" t="s">
        <v>53</v>
      </c>
      <c r="E11" s="2" t="s">
        <v>77</v>
      </c>
      <c r="F11" s="2" t="s">
        <v>109</v>
      </c>
      <c r="G11" s="13" t="n">
        <v>45110</v>
      </c>
      <c r="H11" s="2" t="n">
        <v>39</v>
      </c>
      <c r="I11" s="2" t="s">
        <v>105</v>
      </c>
      <c r="J11" s="2" t="s">
        <v>80</v>
      </c>
      <c r="K11" s="14" t="n">
        <v>883000</v>
      </c>
      <c r="L11" s="2" t="n">
        <v>4</v>
      </c>
      <c r="M11" s="2" t="n">
        <v>4.4</v>
      </c>
      <c r="N11" s="2" t="s">
        <v>44</v>
      </c>
      <c r="O11" s="2" t="s">
        <v>44</v>
      </c>
      <c r="P11" s="2" t="s">
        <v>81</v>
      </c>
      <c r="Q11" s="2"/>
      <c r="R11" s="2"/>
    </row>
    <row r="12" customFormat="false" ht="15" hidden="false" customHeight="false" outlineLevel="0" collapsed="false">
      <c r="A12" s="2" t="s">
        <v>110</v>
      </c>
      <c r="B12" s="2" t="s">
        <v>27</v>
      </c>
      <c r="C12" s="2" t="s">
        <v>111</v>
      </c>
      <c r="D12" s="2" t="s">
        <v>54</v>
      </c>
      <c r="E12" s="2" t="s">
        <v>86</v>
      </c>
      <c r="F12" s="2" t="s">
        <v>96</v>
      </c>
      <c r="G12" s="13" t="n">
        <v>45627</v>
      </c>
      <c r="H12" s="2" t="n">
        <v>22</v>
      </c>
      <c r="I12" s="2" t="s">
        <v>87</v>
      </c>
      <c r="J12" s="2" t="s">
        <v>97</v>
      </c>
      <c r="K12" s="14" t="n">
        <v>1658000</v>
      </c>
      <c r="L12" s="2" t="n">
        <v>4</v>
      </c>
      <c r="M12" s="2" t="n">
        <v>4</v>
      </c>
      <c r="N12" s="2" t="s">
        <v>44</v>
      </c>
      <c r="O12" s="2" t="s">
        <v>44</v>
      </c>
      <c r="P12" s="2" t="s">
        <v>81</v>
      </c>
      <c r="Q12" s="2"/>
      <c r="R12" s="2"/>
    </row>
    <row r="13" customFormat="false" ht="15" hidden="false" customHeight="false" outlineLevel="0" collapsed="false">
      <c r="A13" s="2" t="s">
        <v>112</v>
      </c>
      <c r="B13" s="2" t="s">
        <v>25</v>
      </c>
      <c r="C13" s="2" t="s">
        <v>113</v>
      </c>
      <c r="D13" s="2" t="s">
        <v>52</v>
      </c>
      <c r="E13" s="2" t="s">
        <v>114</v>
      </c>
      <c r="F13" s="2" t="s">
        <v>96</v>
      </c>
      <c r="G13" s="13" t="n">
        <v>45231</v>
      </c>
      <c r="H13" s="2" t="n">
        <v>35</v>
      </c>
      <c r="I13" s="2" t="s">
        <v>92</v>
      </c>
      <c r="J13" s="2" t="s">
        <v>80</v>
      </c>
      <c r="K13" s="14" t="n">
        <v>614000</v>
      </c>
      <c r="L13" s="2" t="n">
        <v>3</v>
      </c>
      <c r="M13" s="2" t="n">
        <v>2.2</v>
      </c>
      <c r="N13" s="2" t="s">
        <v>44</v>
      </c>
      <c r="O13" s="2" t="s">
        <v>44</v>
      </c>
      <c r="P13" s="2" t="s">
        <v>81</v>
      </c>
      <c r="Q13" s="2"/>
      <c r="R13" s="2"/>
    </row>
    <row r="14" customFormat="false" ht="15" hidden="false" customHeight="false" outlineLevel="0" collapsed="false">
      <c r="A14" s="2" t="s">
        <v>115</v>
      </c>
      <c r="B14" s="2" t="s">
        <v>27</v>
      </c>
      <c r="C14" s="2" t="s">
        <v>116</v>
      </c>
      <c r="D14" s="2" t="s">
        <v>51</v>
      </c>
      <c r="E14" s="2" t="s">
        <v>114</v>
      </c>
      <c r="F14" s="2" t="s">
        <v>78</v>
      </c>
      <c r="G14" s="13" t="n">
        <v>45627</v>
      </c>
      <c r="H14" s="2" t="n">
        <v>22</v>
      </c>
      <c r="I14" s="2" t="s">
        <v>92</v>
      </c>
      <c r="J14" s="2" t="s">
        <v>97</v>
      </c>
      <c r="K14" s="14" t="n">
        <v>417000</v>
      </c>
      <c r="L14" s="2" t="n">
        <v>5</v>
      </c>
      <c r="M14" s="2" t="n">
        <v>4.3</v>
      </c>
      <c r="N14" s="2" t="s">
        <v>44</v>
      </c>
      <c r="O14" s="2" t="s">
        <v>44</v>
      </c>
      <c r="P14" s="2" t="s">
        <v>81</v>
      </c>
      <c r="Q14" s="2"/>
      <c r="R14" s="2"/>
    </row>
    <row r="15" customFormat="false" ht="15" hidden="false" customHeight="false" outlineLevel="0" collapsed="false">
      <c r="A15" s="2" t="s">
        <v>117</v>
      </c>
      <c r="B15" s="2" t="s">
        <v>22</v>
      </c>
      <c r="C15" s="2" t="s">
        <v>85</v>
      </c>
      <c r="D15" s="2" t="s">
        <v>51</v>
      </c>
      <c r="E15" s="2" t="s">
        <v>86</v>
      </c>
      <c r="F15" s="2" t="s">
        <v>78</v>
      </c>
      <c r="G15" s="13" t="n">
        <v>45414</v>
      </c>
      <c r="H15" s="2" t="n">
        <v>29</v>
      </c>
      <c r="I15" s="2" t="s">
        <v>79</v>
      </c>
      <c r="J15" s="2" t="s">
        <v>80</v>
      </c>
      <c r="K15" s="14" t="n">
        <v>460000</v>
      </c>
      <c r="L15" s="2" t="n">
        <v>3</v>
      </c>
      <c r="M15" s="2" t="n">
        <v>3.6</v>
      </c>
      <c r="N15" s="2" t="s">
        <v>44</v>
      </c>
      <c r="O15" s="2" t="s">
        <v>43</v>
      </c>
      <c r="P15" s="2" t="s">
        <v>81</v>
      </c>
      <c r="Q15" s="2"/>
      <c r="R15" s="2"/>
    </row>
    <row r="16" customFormat="false" ht="15" hidden="false" customHeight="false" outlineLevel="0" collapsed="false">
      <c r="A16" s="2" t="s">
        <v>118</v>
      </c>
      <c r="B16" s="2" t="s">
        <v>22</v>
      </c>
      <c r="C16" s="2" t="s">
        <v>119</v>
      </c>
      <c r="D16" s="2" t="s">
        <v>52</v>
      </c>
      <c r="E16" s="2" t="s">
        <v>114</v>
      </c>
      <c r="F16" s="2" t="s">
        <v>96</v>
      </c>
      <c r="G16" s="13" t="n">
        <v>45505</v>
      </c>
      <c r="H16" s="2" t="n">
        <v>26</v>
      </c>
      <c r="I16" s="2" t="s">
        <v>92</v>
      </c>
      <c r="J16" s="2" t="s">
        <v>80</v>
      </c>
      <c r="K16" s="14" t="n">
        <v>639000</v>
      </c>
      <c r="L16" s="2"/>
      <c r="M16" s="2" t="n">
        <v>2.7</v>
      </c>
      <c r="N16" s="2" t="s">
        <v>43</v>
      </c>
      <c r="O16" s="2" t="s">
        <v>44</v>
      </c>
      <c r="P16" s="2" t="s">
        <v>81</v>
      </c>
      <c r="Q16" s="2"/>
      <c r="R16" s="2"/>
    </row>
    <row r="17" customFormat="false" ht="15" hidden="false" customHeight="false" outlineLevel="0" collapsed="false">
      <c r="A17" s="2" t="s">
        <v>120</v>
      </c>
      <c r="B17" s="2" t="s">
        <v>27</v>
      </c>
      <c r="C17" s="2" t="s">
        <v>121</v>
      </c>
      <c r="D17" s="2" t="s">
        <v>52</v>
      </c>
      <c r="E17" s="2" t="s">
        <v>86</v>
      </c>
      <c r="F17" s="2" t="s">
        <v>78</v>
      </c>
      <c r="G17" s="13" t="n">
        <v>45657</v>
      </c>
      <c r="H17" s="2" t="n">
        <v>21</v>
      </c>
      <c r="I17" s="2" t="s">
        <v>79</v>
      </c>
      <c r="J17" s="2" t="s">
        <v>97</v>
      </c>
      <c r="K17" s="14" t="n">
        <v>505000</v>
      </c>
      <c r="L17" s="2" t="n">
        <v>4</v>
      </c>
      <c r="M17" s="2" t="n">
        <v>3.9</v>
      </c>
      <c r="N17" s="2" t="s">
        <v>43</v>
      </c>
      <c r="O17" s="2" t="s">
        <v>44</v>
      </c>
      <c r="P17" s="2" t="s">
        <v>81</v>
      </c>
      <c r="Q17" s="2"/>
      <c r="R17" s="2"/>
    </row>
    <row r="18" customFormat="false" ht="15" hidden="false" customHeight="false" outlineLevel="0" collapsed="false">
      <c r="A18" s="2" t="s">
        <v>122</v>
      </c>
      <c r="B18" s="2" t="s">
        <v>26</v>
      </c>
      <c r="C18" s="2" t="s">
        <v>94</v>
      </c>
      <c r="D18" s="2" t="s">
        <v>51</v>
      </c>
      <c r="E18" s="2" t="s">
        <v>77</v>
      </c>
      <c r="F18" s="2" t="s">
        <v>96</v>
      </c>
      <c r="G18" s="13" t="n">
        <v>45596</v>
      </c>
      <c r="H18" s="2" t="n">
        <v>23</v>
      </c>
      <c r="I18" s="2" t="s">
        <v>87</v>
      </c>
      <c r="J18" s="2" t="s">
        <v>80</v>
      </c>
      <c r="K18" s="14" t="n">
        <v>379000</v>
      </c>
      <c r="L18" s="2" t="n">
        <v>4</v>
      </c>
      <c r="M18" s="2" t="n">
        <v>4.7</v>
      </c>
      <c r="N18" s="2" t="s">
        <v>44</v>
      </c>
      <c r="O18" s="2" t="s">
        <v>43</v>
      </c>
      <c r="P18" s="2" t="s">
        <v>81</v>
      </c>
      <c r="Q18" s="2"/>
      <c r="R18" s="2"/>
    </row>
    <row r="19" customFormat="false" ht="15" hidden="false" customHeight="false" outlineLevel="0" collapsed="false">
      <c r="A19" s="2" t="s">
        <v>123</v>
      </c>
      <c r="B19" s="2" t="s">
        <v>24</v>
      </c>
      <c r="C19" s="2" t="s">
        <v>124</v>
      </c>
      <c r="D19" s="2" t="s">
        <v>52</v>
      </c>
      <c r="E19" s="2" t="s">
        <v>114</v>
      </c>
      <c r="F19" s="2" t="s">
        <v>78</v>
      </c>
      <c r="G19" s="13" t="n">
        <v>44927</v>
      </c>
      <c r="H19" s="2" t="n">
        <v>45</v>
      </c>
      <c r="I19" s="2" t="s">
        <v>92</v>
      </c>
      <c r="J19" s="2" t="s">
        <v>80</v>
      </c>
      <c r="K19" s="14" t="n">
        <v>584000</v>
      </c>
      <c r="L19" s="2" t="n">
        <v>3</v>
      </c>
      <c r="M19" s="2" t="n">
        <v>3.4</v>
      </c>
      <c r="N19" s="2" t="s">
        <v>44</v>
      </c>
      <c r="O19" s="2" t="s">
        <v>44</v>
      </c>
      <c r="P19" s="2" t="s">
        <v>81</v>
      </c>
      <c r="Q19" s="2"/>
      <c r="R19" s="2"/>
    </row>
    <row r="20" customFormat="false" ht="15" hidden="false" customHeight="false" outlineLevel="0" collapsed="false">
      <c r="A20" s="2" t="s">
        <v>125</v>
      </c>
      <c r="B20" s="2" t="s">
        <v>23</v>
      </c>
      <c r="C20" s="2" t="s">
        <v>126</v>
      </c>
      <c r="D20" s="2" t="s">
        <v>55</v>
      </c>
      <c r="E20" s="2" t="s">
        <v>95</v>
      </c>
      <c r="F20" s="2" t="s">
        <v>96</v>
      </c>
      <c r="G20" s="13" t="n">
        <v>43559</v>
      </c>
      <c r="H20" s="2" t="n">
        <v>90</v>
      </c>
      <c r="I20" s="2" t="s">
        <v>105</v>
      </c>
      <c r="J20" s="2" t="s">
        <v>97</v>
      </c>
      <c r="K20" s="14" t="n">
        <v>2426000</v>
      </c>
      <c r="L20" s="2" t="n">
        <v>5</v>
      </c>
      <c r="M20" s="2" t="n">
        <v>3.2</v>
      </c>
      <c r="N20" s="2" t="s">
        <v>43</v>
      </c>
      <c r="O20" s="2" t="s">
        <v>44</v>
      </c>
      <c r="P20" s="2" t="s">
        <v>81</v>
      </c>
      <c r="Q20" s="2"/>
      <c r="R20" s="2"/>
    </row>
    <row r="21" customFormat="false" ht="15" hidden="false" customHeight="false" outlineLevel="0" collapsed="false">
      <c r="A21" s="2" t="s">
        <v>127</v>
      </c>
      <c r="B21" s="2" t="s">
        <v>23</v>
      </c>
      <c r="C21" s="2" t="s">
        <v>76</v>
      </c>
      <c r="D21" s="2" t="s">
        <v>51</v>
      </c>
      <c r="E21" s="2" t="s">
        <v>86</v>
      </c>
      <c r="F21" s="2" t="s">
        <v>78</v>
      </c>
      <c r="G21" s="13" t="n">
        <v>44836</v>
      </c>
      <c r="H21" s="2" t="n">
        <v>48</v>
      </c>
      <c r="I21" s="2" t="s">
        <v>87</v>
      </c>
      <c r="J21" s="2" t="s">
        <v>97</v>
      </c>
      <c r="K21" s="14" t="n">
        <v>410000</v>
      </c>
      <c r="L21" s="2" t="n">
        <v>3</v>
      </c>
      <c r="M21" s="2" t="n">
        <v>3.2</v>
      </c>
      <c r="N21" s="2" t="s">
        <v>44</v>
      </c>
      <c r="O21" s="2" t="s">
        <v>44</v>
      </c>
      <c r="P21" s="2" t="s">
        <v>81</v>
      </c>
      <c r="Q21" s="2"/>
      <c r="R21" s="2"/>
    </row>
    <row r="22" customFormat="false" ht="15" hidden="false" customHeight="false" outlineLevel="0" collapsed="false">
      <c r="A22" s="2" t="s">
        <v>128</v>
      </c>
      <c r="B22" s="2" t="s">
        <v>27</v>
      </c>
      <c r="C22" s="2" t="s">
        <v>116</v>
      </c>
      <c r="D22" s="2" t="s">
        <v>51</v>
      </c>
      <c r="E22" s="2" t="s">
        <v>95</v>
      </c>
      <c r="F22" s="2" t="s">
        <v>96</v>
      </c>
      <c r="G22" s="13" t="n">
        <v>45505</v>
      </c>
      <c r="H22" s="2" t="n">
        <v>26</v>
      </c>
      <c r="I22" s="2" t="s">
        <v>79</v>
      </c>
      <c r="J22" s="2" t="s">
        <v>97</v>
      </c>
      <c r="K22" s="14" t="n">
        <v>332000</v>
      </c>
      <c r="L22" s="2" t="n">
        <v>2</v>
      </c>
      <c r="M22" s="2" t="n">
        <v>4.5</v>
      </c>
      <c r="N22" s="2" t="s">
        <v>44</v>
      </c>
      <c r="O22" s="2" t="s">
        <v>44</v>
      </c>
      <c r="P22" s="2" t="s">
        <v>81</v>
      </c>
      <c r="Q22" s="2"/>
      <c r="R22" s="2"/>
    </row>
    <row r="23" customFormat="false" ht="15" hidden="false" customHeight="false" outlineLevel="0" collapsed="false">
      <c r="A23" s="2" t="s">
        <v>129</v>
      </c>
      <c r="B23" s="2" t="s">
        <v>22</v>
      </c>
      <c r="C23" s="2" t="s">
        <v>85</v>
      </c>
      <c r="D23" s="2" t="s">
        <v>51</v>
      </c>
      <c r="E23" s="2" t="s">
        <v>77</v>
      </c>
      <c r="F23" s="2" t="s">
        <v>96</v>
      </c>
      <c r="G23" s="13" t="n">
        <v>44836</v>
      </c>
      <c r="H23" s="2" t="n">
        <v>48</v>
      </c>
      <c r="I23" s="2" t="s">
        <v>87</v>
      </c>
      <c r="J23" s="2" t="s">
        <v>97</v>
      </c>
      <c r="K23" s="14" t="n">
        <v>346000</v>
      </c>
      <c r="L23" s="2" t="n">
        <v>3</v>
      </c>
      <c r="M23" s="2" t="n">
        <v>4.5</v>
      </c>
      <c r="N23" s="2" t="s">
        <v>44</v>
      </c>
      <c r="O23" s="2" t="s">
        <v>43</v>
      </c>
      <c r="P23" s="2" t="s">
        <v>81</v>
      </c>
      <c r="Q23" s="2"/>
      <c r="R23" s="2"/>
    </row>
    <row r="24" customFormat="false" ht="15" hidden="false" customHeight="false" outlineLevel="0" collapsed="false">
      <c r="A24" s="2" t="s">
        <v>130</v>
      </c>
      <c r="B24" s="2" t="s">
        <v>22</v>
      </c>
      <c r="C24" s="2" t="s">
        <v>131</v>
      </c>
      <c r="D24" s="2" t="s">
        <v>53</v>
      </c>
      <c r="E24" s="2" t="s">
        <v>95</v>
      </c>
      <c r="F24" s="2" t="s">
        <v>96</v>
      </c>
      <c r="G24" s="13" t="n">
        <v>45171</v>
      </c>
      <c r="H24" s="2" t="n">
        <v>37</v>
      </c>
      <c r="I24" s="2" t="s">
        <v>79</v>
      </c>
      <c r="J24" s="2" t="s">
        <v>97</v>
      </c>
      <c r="K24" s="14" t="n">
        <v>883000</v>
      </c>
      <c r="L24" s="2" t="n">
        <v>2</v>
      </c>
      <c r="M24" s="2" t="n">
        <v>3.3</v>
      </c>
      <c r="N24" s="2" t="s">
        <v>43</v>
      </c>
      <c r="O24" s="2" t="s">
        <v>43</v>
      </c>
      <c r="P24" s="2" t="s">
        <v>81</v>
      </c>
      <c r="Q24" s="2"/>
      <c r="R24" s="2"/>
    </row>
    <row r="25" customFormat="false" ht="15" hidden="false" customHeight="false" outlineLevel="0" collapsed="false">
      <c r="A25" s="2" t="s">
        <v>132</v>
      </c>
      <c r="B25" s="2" t="s">
        <v>27</v>
      </c>
      <c r="C25" s="2" t="s">
        <v>121</v>
      </c>
      <c r="D25" s="2" t="s">
        <v>52</v>
      </c>
      <c r="E25" s="2" t="s">
        <v>114</v>
      </c>
      <c r="F25" s="2" t="s">
        <v>78</v>
      </c>
      <c r="G25" s="13" t="n">
        <v>45444</v>
      </c>
      <c r="H25" s="2" t="n">
        <v>28</v>
      </c>
      <c r="I25" s="2" t="s">
        <v>92</v>
      </c>
      <c r="J25" s="2" t="s">
        <v>80</v>
      </c>
      <c r="K25" s="14" t="n">
        <v>562000</v>
      </c>
      <c r="L25" s="2" t="n">
        <v>3</v>
      </c>
      <c r="M25" s="2" t="n">
        <v>4.3</v>
      </c>
      <c r="N25" s="2" t="s">
        <v>44</v>
      </c>
      <c r="O25" s="2" t="s">
        <v>43</v>
      </c>
      <c r="P25" s="2" t="s">
        <v>81</v>
      </c>
      <c r="Q25" s="2"/>
      <c r="R25" s="2"/>
    </row>
    <row r="26" customFormat="false" ht="15" hidden="false" customHeight="false" outlineLevel="0" collapsed="false">
      <c r="A26" s="2" t="s">
        <v>133</v>
      </c>
      <c r="B26" s="2" t="s">
        <v>24</v>
      </c>
      <c r="C26" s="2" t="s">
        <v>124</v>
      </c>
      <c r="D26" s="2" t="s">
        <v>52</v>
      </c>
      <c r="E26" s="2" t="s">
        <v>77</v>
      </c>
      <c r="F26" s="2" t="s">
        <v>78</v>
      </c>
      <c r="G26" s="13" t="n">
        <v>44137</v>
      </c>
      <c r="H26" s="2" t="n">
        <v>69</v>
      </c>
      <c r="I26" s="2" t="s">
        <v>79</v>
      </c>
      <c r="J26" s="2" t="s">
        <v>80</v>
      </c>
      <c r="K26" s="14" t="n">
        <v>553000</v>
      </c>
      <c r="L26" s="2" t="n">
        <v>3</v>
      </c>
      <c r="M26" s="2" t="n">
        <v>2.5</v>
      </c>
      <c r="N26" s="2" t="s">
        <v>44</v>
      </c>
      <c r="O26" s="2" t="s">
        <v>43</v>
      </c>
      <c r="P26" s="2" t="s">
        <v>88</v>
      </c>
      <c r="Q26" s="13" t="n">
        <v>46230</v>
      </c>
      <c r="R26" s="2" t="s">
        <v>89</v>
      </c>
    </row>
    <row r="27" customFormat="false" ht="15" hidden="false" customHeight="false" outlineLevel="0" collapsed="false">
      <c r="A27" s="2" t="s">
        <v>134</v>
      </c>
      <c r="B27" s="2" t="s">
        <v>26</v>
      </c>
      <c r="C27" s="2" t="s">
        <v>135</v>
      </c>
      <c r="D27" s="2" t="s">
        <v>52</v>
      </c>
      <c r="E27" s="2" t="s">
        <v>95</v>
      </c>
      <c r="F27" s="2" t="s">
        <v>96</v>
      </c>
      <c r="G27" s="13" t="n">
        <v>45383</v>
      </c>
      <c r="H27" s="2" t="n">
        <v>30</v>
      </c>
      <c r="I27" s="2" t="s">
        <v>92</v>
      </c>
      <c r="J27" s="2" t="s">
        <v>97</v>
      </c>
      <c r="K27" s="14" t="n">
        <v>577000</v>
      </c>
      <c r="L27" s="2" t="n">
        <v>4</v>
      </c>
      <c r="M27" s="2" t="n">
        <v>4</v>
      </c>
      <c r="N27" s="2" t="s">
        <v>44</v>
      </c>
      <c r="O27" s="2" t="s">
        <v>44</v>
      </c>
      <c r="P27" s="2" t="s">
        <v>81</v>
      </c>
      <c r="Q27" s="2"/>
      <c r="R27" s="2"/>
    </row>
    <row r="28" customFormat="false" ht="15" hidden="false" customHeight="false" outlineLevel="0" collapsed="false">
      <c r="A28" s="2" t="s">
        <v>136</v>
      </c>
      <c r="B28" s="2" t="s">
        <v>23</v>
      </c>
      <c r="C28" s="2" t="s">
        <v>137</v>
      </c>
      <c r="D28" s="2" t="s">
        <v>52</v>
      </c>
      <c r="E28" s="2" t="s">
        <v>114</v>
      </c>
      <c r="F28" s="2" t="s">
        <v>96</v>
      </c>
      <c r="G28" s="13" t="n">
        <v>45323</v>
      </c>
      <c r="H28" s="2" t="n">
        <v>32</v>
      </c>
      <c r="I28" s="2" t="s">
        <v>87</v>
      </c>
      <c r="J28" s="2" t="s">
        <v>97</v>
      </c>
      <c r="K28" s="14" t="n">
        <v>514000</v>
      </c>
      <c r="L28" s="2" t="n">
        <v>4</v>
      </c>
      <c r="M28" s="2" t="n">
        <v>4.7</v>
      </c>
      <c r="N28" s="2" t="s">
        <v>44</v>
      </c>
      <c r="O28" s="2" t="s">
        <v>43</v>
      </c>
      <c r="P28" s="2" t="s">
        <v>81</v>
      </c>
      <c r="Q28" s="2"/>
      <c r="R28" s="2"/>
    </row>
    <row r="29" customFormat="false" ht="15" hidden="false" customHeight="false" outlineLevel="0" collapsed="false">
      <c r="A29" s="2" t="s">
        <v>138</v>
      </c>
      <c r="B29" s="2" t="s">
        <v>23</v>
      </c>
      <c r="C29" s="2" t="s">
        <v>137</v>
      </c>
      <c r="D29" s="2" t="s">
        <v>52</v>
      </c>
      <c r="E29" s="2" t="s">
        <v>86</v>
      </c>
      <c r="F29" s="2" t="s">
        <v>78</v>
      </c>
      <c r="G29" s="13" t="n">
        <v>44107</v>
      </c>
      <c r="H29" s="2" t="n">
        <v>72</v>
      </c>
      <c r="I29" s="2" t="s">
        <v>79</v>
      </c>
      <c r="J29" s="2" t="s">
        <v>80</v>
      </c>
      <c r="K29" s="14" t="n">
        <v>705000</v>
      </c>
      <c r="L29" s="2"/>
      <c r="M29" s="2" t="n">
        <v>4.6</v>
      </c>
      <c r="N29" s="2" t="s">
        <v>44</v>
      </c>
      <c r="O29" s="2" t="s">
        <v>44</v>
      </c>
      <c r="P29" s="2" t="s">
        <v>81</v>
      </c>
      <c r="Q29" s="2"/>
      <c r="R29" s="2"/>
    </row>
    <row r="30" customFormat="false" ht="15" hidden="false" customHeight="false" outlineLevel="0" collapsed="false">
      <c r="A30" s="2" t="s">
        <v>139</v>
      </c>
      <c r="B30" s="2" t="s">
        <v>25</v>
      </c>
      <c r="C30" s="2" t="s">
        <v>140</v>
      </c>
      <c r="D30" s="2" t="s">
        <v>51</v>
      </c>
      <c r="E30" s="2" t="s">
        <v>114</v>
      </c>
      <c r="F30" s="2" t="s">
        <v>78</v>
      </c>
      <c r="G30" s="13" t="n">
        <v>44927</v>
      </c>
      <c r="H30" s="2" t="n">
        <v>45</v>
      </c>
      <c r="I30" s="2" t="s">
        <v>79</v>
      </c>
      <c r="J30" s="2" t="s">
        <v>97</v>
      </c>
      <c r="K30" s="14" t="n">
        <v>453000</v>
      </c>
      <c r="L30" s="2" t="n">
        <v>3</v>
      </c>
      <c r="M30" s="2" t="n">
        <v>4.6</v>
      </c>
      <c r="N30" s="2" t="s">
        <v>44</v>
      </c>
      <c r="O30" s="2" t="s">
        <v>43</v>
      </c>
      <c r="P30" s="2" t="s">
        <v>81</v>
      </c>
      <c r="Q30" s="2"/>
      <c r="R30" s="2"/>
    </row>
    <row r="31" customFormat="false" ht="15" hidden="false" customHeight="false" outlineLevel="0" collapsed="false">
      <c r="A31" s="2" t="s">
        <v>141</v>
      </c>
      <c r="B31" s="2" t="s">
        <v>23</v>
      </c>
      <c r="C31" s="2" t="s">
        <v>100</v>
      </c>
      <c r="D31" s="2" t="s">
        <v>53</v>
      </c>
      <c r="E31" s="2" t="s">
        <v>114</v>
      </c>
      <c r="F31" s="2" t="s">
        <v>96</v>
      </c>
      <c r="G31" s="13" t="n">
        <v>45019</v>
      </c>
      <c r="H31" s="2" t="n">
        <v>41</v>
      </c>
      <c r="I31" s="2" t="s">
        <v>101</v>
      </c>
      <c r="J31" s="2" t="s">
        <v>97</v>
      </c>
      <c r="K31" s="14" t="n">
        <v>931000</v>
      </c>
      <c r="L31" s="2" t="n">
        <v>3</v>
      </c>
      <c r="M31" s="2" t="n">
        <v>2.7</v>
      </c>
      <c r="N31" s="2" t="s">
        <v>44</v>
      </c>
      <c r="O31" s="2" t="s">
        <v>43</v>
      </c>
      <c r="P31" s="2" t="s">
        <v>88</v>
      </c>
      <c r="Q31" s="13" t="n">
        <v>46276</v>
      </c>
      <c r="R31" s="2" t="s">
        <v>106</v>
      </c>
    </row>
    <row r="32" customFormat="false" ht="15" hidden="false" customHeight="false" outlineLevel="0" collapsed="false">
      <c r="A32" s="2" t="s">
        <v>142</v>
      </c>
      <c r="B32" s="2" t="s">
        <v>27</v>
      </c>
      <c r="C32" s="2" t="s">
        <v>116</v>
      </c>
      <c r="D32" s="2" t="s">
        <v>51</v>
      </c>
      <c r="E32" s="2" t="s">
        <v>95</v>
      </c>
      <c r="F32" s="2" t="s">
        <v>78</v>
      </c>
      <c r="G32" s="13" t="n">
        <v>44715</v>
      </c>
      <c r="H32" s="2" t="n">
        <v>49</v>
      </c>
      <c r="I32" s="2" t="s">
        <v>79</v>
      </c>
      <c r="J32" s="2" t="s">
        <v>97</v>
      </c>
      <c r="K32" s="14" t="n">
        <v>370000</v>
      </c>
      <c r="L32" s="2" t="n">
        <v>3</v>
      </c>
      <c r="M32" s="2" t="n">
        <v>2.6</v>
      </c>
      <c r="N32" s="2" t="s">
        <v>44</v>
      </c>
      <c r="O32" s="2" t="s">
        <v>44</v>
      </c>
      <c r="P32" s="2" t="s">
        <v>88</v>
      </c>
      <c r="Q32" s="13" t="n">
        <v>46211</v>
      </c>
      <c r="R32" s="2" t="s">
        <v>89</v>
      </c>
    </row>
    <row r="33" customFormat="false" ht="15" hidden="false" customHeight="false" outlineLevel="0" collapsed="false">
      <c r="A33" s="2" t="s">
        <v>143</v>
      </c>
      <c r="B33" s="2" t="s">
        <v>24</v>
      </c>
      <c r="C33" s="2" t="s">
        <v>131</v>
      </c>
      <c r="D33" s="2" t="s">
        <v>53</v>
      </c>
      <c r="E33" s="2" t="s">
        <v>86</v>
      </c>
      <c r="F33" s="2" t="s">
        <v>96</v>
      </c>
      <c r="G33" s="13" t="n">
        <v>43955</v>
      </c>
      <c r="H33" s="2" t="n">
        <v>71</v>
      </c>
      <c r="I33" s="2" t="s">
        <v>87</v>
      </c>
      <c r="J33" s="2" t="s">
        <v>80</v>
      </c>
      <c r="K33" s="14" t="n">
        <v>955000</v>
      </c>
      <c r="L33" s="2" t="n">
        <v>4</v>
      </c>
      <c r="M33" s="2" t="n">
        <v>2.9</v>
      </c>
      <c r="N33" s="2" t="s">
        <v>44</v>
      </c>
      <c r="O33" s="2" t="s">
        <v>43</v>
      </c>
      <c r="P33" s="2" t="s">
        <v>88</v>
      </c>
      <c r="Q33" s="13" t="n">
        <v>46099</v>
      </c>
      <c r="R33" s="2" t="s">
        <v>106</v>
      </c>
    </row>
    <row r="34" customFormat="false" ht="15" hidden="false" customHeight="false" outlineLevel="0" collapsed="false">
      <c r="A34" s="2" t="s">
        <v>144</v>
      </c>
      <c r="B34" s="2" t="s">
        <v>23</v>
      </c>
      <c r="C34" s="2" t="s">
        <v>100</v>
      </c>
      <c r="D34" s="2" t="s">
        <v>53</v>
      </c>
      <c r="E34" s="2" t="s">
        <v>86</v>
      </c>
      <c r="F34" s="2" t="s">
        <v>96</v>
      </c>
      <c r="G34" s="13" t="n">
        <v>43742</v>
      </c>
      <c r="H34" s="2" t="n">
        <v>84</v>
      </c>
      <c r="I34" s="2" t="s">
        <v>87</v>
      </c>
      <c r="J34" s="2" t="s">
        <v>80</v>
      </c>
      <c r="K34" s="14" t="n">
        <v>871000</v>
      </c>
      <c r="L34" s="2" t="n">
        <v>3</v>
      </c>
      <c r="M34" s="2" t="n">
        <v>4.6</v>
      </c>
      <c r="N34" s="2" t="s">
        <v>44</v>
      </c>
      <c r="O34" s="2" t="s">
        <v>44</v>
      </c>
      <c r="P34" s="2" t="s">
        <v>81</v>
      </c>
      <c r="Q34" s="2"/>
      <c r="R34" s="2"/>
    </row>
    <row r="35" customFormat="false" ht="15" hidden="false" customHeight="false" outlineLevel="0" collapsed="false">
      <c r="A35" s="2" t="s">
        <v>145</v>
      </c>
      <c r="B35" s="2" t="s">
        <v>23</v>
      </c>
      <c r="C35" s="2" t="s">
        <v>76</v>
      </c>
      <c r="D35" s="2" t="s">
        <v>51</v>
      </c>
      <c r="E35" s="2" t="s">
        <v>95</v>
      </c>
      <c r="F35" s="2" t="s">
        <v>78</v>
      </c>
      <c r="G35" s="13" t="n">
        <v>45019</v>
      </c>
      <c r="H35" s="2" t="n">
        <v>42</v>
      </c>
      <c r="I35" s="2" t="s">
        <v>79</v>
      </c>
      <c r="J35" s="2" t="s">
        <v>80</v>
      </c>
      <c r="K35" s="14" t="n">
        <v>354000</v>
      </c>
      <c r="L35" s="2" t="n">
        <v>4</v>
      </c>
      <c r="M35" s="2" t="n">
        <v>4</v>
      </c>
      <c r="N35" s="2" t="s">
        <v>44</v>
      </c>
      <c r="O35" s="2" t="s">
        <v>43</v>
      </c>
      <c r="P35" s="2" t="s">
        <v>81</v>
      </c>
      <c r="Q35" s="2"/>
      <c r="R35" s="2"/>
    </row>
    <row r="36" customFormat="false" ht="15" hidden="false" customHeight="false" outlineLevel="0" collapsed="false">
      <c r="A36" s="2" t="s">
        <v>146</v>
      </c>
      <c r="B36" s="2" t="s">
        <v>23</v>
      </c>
      <c r="C36" s="2" t="s">
        <v>137</v>
      </c>
      <c r="D36" s="2" t="s">
        <v>52</v>
      </c>
      <c r="E36" s="2" t="s">
        <v>86</v>
      </c>
      <c r="F36" s="2" t="s">
        <v>109</v>
      </c>
      <c r="G36" s="13" t="n">
        <v>44441</v>
      </c>
      <c r="H36" s="2" t="n">
        <v>61</v>
      </c>
      <c r="I36" s="2" t="s">
        <v>92</v>
      </c>
      <c r="J36" s="2" t="s">
        <v>97</v>
      </c>
      <c r="K36" s="14" t="n">
        <v>516000</v>
      </c>
      <c r="L36" s="2" t="n">
        <v>3</v>
      </c>
      <c r="M36" s="2" t="n">
        <v>3.5</v>
      </c>
      <c r="N36" s="2" t="s">
        <v>44</v>
      </c>
      <c r="O36" s="2" t="s">
        <v>44</v>
      </c>
      <c r="P36" s="2" t="s">
        <v>81</v>
      </c>
      <c r="Q36" s="2"/>
      <c r="R36" s="2"/>
    </row>
    <row r="37" customFormat="false" ht="15" hidden="false" customHeight="false" outlineLevel="0" collapsed="false">
      <c r="A37" s="2" t="s">
        <v>147</v>
      </c>
      <c r="B37" s="2" t="s">
        <v>25</v>
      </c>
      <c r="C37" s="2" t="s">
        <v>113</v>
      </c>
      <c r="D37" s="2" t="s">
        <v>52</v>
      </c>
      <c r="E37" s="2" t="s">
        <v>114</v>
      </c>
      <c r="F37" s="2" t="s">
        <v>78</v>
      </c>
      <c r="G37" s="13" t="n">
        <v>45839</v>
      </c>
      <c r="H37" s="2" t="n">
        <v>15</v>
      </c>
      <c r="I37" s="2" t="s">
        <v>79</v>
      </c>
      <c r="J37" s="2" t="s">
        <v>80</v>
      </c>
      <c r="K37" s="14" t="n">
        <v>665000</v>
      </c>
      <c r="L37" s="2" t="n">
        <v>4</v>
      </c>
      <c r="M37" s="2" t="n">
        <v>4</v>
      </c>
      <c r="N37" s="2" t="s">
        <v>43</v>
      </c>
      <c r="O37" s="2" t="s">
        <v>44</v>
      </c>
      <c r="P37" s="2" t="s">
        <v>81</v>
      </c>
      <c r="Q37" s="2"/>
      <c r="R37" s="2"/>
    </row>
    <row r="38" customFormat="false" ht="15" hidden="false" customHeight="false" outlineLevel="0" collapsed="false">
      <c r="A38" s="2" t="s">
        <v>148</v>
      </c>
      <c r="B38" s="2" t="s">
        <v>24</v>
      </c>
      <c r="C38" s="2" t="s">
        <v>149</v>
      </c>
      <c r="D38" s="2" t="s">
        <v>54</v>
      </c>
      <c r="E38" s="2" t="s">
        <v>86</v>
      </c>
      <c r="F38" s="2" t="s">
        <v>78</v>
      </c>
      <c r="G38" s="13" t="n">
        <v>44988</v>
      </c>
      <c r="H38" s="2" t="n">
        <v>43</v>
      </c>
      <c r="I38" s="2" t="s">
        <v>105</v>
      </c>
      <c r="J38" s="2" t="s">
        <v>80</v>
      </c>
      <c r="K38" s="14" t="n">
        <v>1793000</v>
      </c>
      <c r="L38" s="2" t="n">
        <v>4</v>
      </c>
      <c r="M38" s="2" t="n">
        <v>2.8</v>
      </c>
      <c r="N38" s="2" t="s">
        <v>44</v>
      </c>
      <c r="O38" s="2" t="s">
        <v>44</v>
      </c>
      <c r="P38" s="2" t="s">
        <v>81</v>
      </c>
      <c r="Q38" s="2"/>
      <c r="R38" s="2"/>
    </row>
    <row r="39" customFormat="false" ht="15" hidden="false" customHeight="false" outlineLevel="0" collapsed="false">
      <c r="A39" s="2" t="s">
        <v>150</v>
      </c>
      <c r="B39" s="2" t="s">
        <v>26</v>
      </c>
      <c r="C39" s="2" t="s">
        <v>135</v>
      </c>
      <c r="D39" s="2" t="s">
        <v>52</v>
      </c>
      <c r="E39" s="2" t="s">
        <v>86</v>
      </c>
      <c r="F39" s="2" t="s">
        <v>78</v>
      </c>
      <c r="G39" s="13" t="n">
        <v>44593</v>
      </c>
      <c r="H39" s="2" t="n">
        <v>56</v>
      </c>
      <c r="I39" s="2" t="s">
        <v>87</v>
      </c>
      <c r="J39" s="2" t="s">
        <v>80</v>
      </c>
      <c r="K39" s="14" t="n">
        <v>551000</v>
      </c>
      <c r="L39" s="2" t="n">
        <v>2</v>
      </c>
      <c r="M39" s="2" t="n">
        <v>4.8</v>
      </c>
      <c r="N39" s="2" t="s">
        <v>43</v>
      </c>
      <c r="O39" s="2" t="s">
        <v>43</v>
      </c>
      <c r="P39" s="2" t="s">
        <v>81</v>
      </c>
      <c r="Q39" s="2"/>
      <c r="R39" s="2"/>
    </row>
    <row r="40" customFormat="false" ht="15" hidden="false" customHeight="false" outlineLevel="0" collapsed="false">
      <c r="A40" s="2" t="s">
        <v>151</v>
      </c>
      <c r="B40" s="2" t="s">
        <v>25</v>
      </c>
      <c r="C40" s="2" t="s">
        <v>140</v>
      </c>
      <c r="D40" s="2" t="s">
        <v>51</v>
      </c>
      <c r="E40" s="2" t="s">
        <v>95</v>
      </c>
      <c r="F40" s="2" t="s">
        <v>78</v>
      </c>
      <c r="G40" s="13" t="n">
        <v>45079</v>
      </c>
      <c r="H40" s="2" t="n">
        <v>35</v>
      </c>
      <c r="I40" s="2" t="s">
        <v>87</v>
      </c>
      <c r="J40" s="2" t="s">
        <v>97</v>
      </c>
      <c r="K40" s="14" t="n">
        <v>393000</v>
      </c>
      <c r="L40" s="2" t="n">
        <v>3</v>
      </c>
      <c r="M40" s="2" t="n">
        <v>2.7</v>
      </c>
      <c r="N40" s="2" t="s">
        <v>44</v>
      </c>
      <c r="O40" s="2" t="s">
        <v>44</v>
      </c>
      <c r="P40" s="2" t="s">
        <v>88</v>
      </c>
      <c r="Q40" s="13" t="n">
        <v>46147</v>
      </c>
      <c r="R40" s="2" t="s">
        <v>106</v>
      </c>
    </row>
    <row r="41" customFormat="false" ht="15" hidden="false" customHeight="false" outlineLevel="0" collapsed="false">
      <c r="A41" s="2" t="s">
        <v>152</v>
      </c>
      <c r="B41" s="2" t="s">
        <v>23</v>
      </c>
      <c r="C41" s="2" t="s">
        <v>137</v>
      </c>
      <c r="D41" s="2" t="s">
        <v>52</v>
      </c>
      <c r="E41" s="2" t="s">
        <v>114</v>
      </c>
      <c r="F41" s="2" t="s">
        <v>109</v>
      </c>
      <c r="G41" s="13" t="n">
        <v>46083</v>
      </c>
      <c r="H41" s="2" t="n">
        <v>6</v>
      </c>
      <c r="I41" s="2" t="s">
        <v>79</v>
      </c>
      <c r="J41" s="2" t="s">
        <v>97</v>
      </c>
      <c r="K41" s="14" t="n">
        <v>674000</v>
      </c>
      <c r="L41" s="2" t="n">
        <v>2</v>
      </c>
      <c r="M41" s="2" t="n">
        <v>4</v>
      </c>
      <c r="N41" s="2" t="s">
        <v>44</v>
      </c>
      <c r="O41" s="2" t="s">
        <v>44</v>
      </c>
      <c r="P41" s="2" t="s">
        <v>88</v>
      </c>
      <c r="Q41" s="13" t="n">
        <v>46256</v>
      </c>
      <c r="R41" s="2" t="s">
        <v>153</v>
      </c>
    </row>
    <row r="42" customFormat="false" ht="15" hidden="false" customHeight="false" outlineLevel="0" collapsed="false">
      <c r="A42" s="2" t="s">
        <v>154</v>
      </c>
      <c r="B42" s="2" t="s">
        <v>25</v>
      </c>
      <c r="C42" s="2" t="s">
        <v>155</v>
      </c>
      <c r="D42" s="2" t="s">
        <v>54</v>
      </c>
      <c r="E42" s="2" t="s">
        <v>114</v>
      </c>
      <c r="F42" s="2" t="s">
        <v>78</v>
      </c>
      <c r="G42" s="13" t="n">
        <v>44654</v>
      </c>
      <c r="H42" s="2" t="n">
        <v>54</v>
      </c>
      <c r="I42" s="2" t="s">
        <v>92</v>
      </c>
      <c r="J42" s="2" t="s">
        <v>80</v>
      </c>
      <c r="K42" s="14" t="n">
        <v>1662000</v>
      </c>
      <c r="L42" s="2" t="n">
        <v>4</v>
      </c>
      <c r="M42" s="2" t="n">
        <v>4.6</v>
      </c>
      <c r="N42" s="2" t="s">
        <v>44</v>
      </c>
      <c r="O42" s="2" t="s">
        <v>44</v>
      </c>
      <c r="P42" s="2" t="s">
        <v>81</v>
      </c>
      <c r="Q42" s="2"/>
      <c r="R42" s="2"/>
    </row>
    <row r="43" customFormat="false" ht="15" hidden="false" customHeight="false" outlineLevel="0" collapsed="false">
      <c r="A43" s="2" t="s">
        <v>156</v>
      </c>
      <c r="B43" s="2" t="s">
        <v>22</v>
      </c>
      <c r="C43" s="2" t="s">
        <v>119</v>
      </c>
      <c r="D43" s="2" t="s">
        <v>52</v>
      </c>
      <c r="E43" s="2" t="s">
        <v>77</v>
      </c>
      <c r="F43" s="2" t="s">
        <v>96</v>
      </c>
      <c r="G43" s="13" t="n">
        <v>44289</v>
      </c>
      <c r="H43" s="2" t="n">
        <v>66</v>
      </c>
      <c r="I43" s="2" t="s">
        <v>79</v>
      </c>
      <c r="J43" s="2" t="s">
        <v>97</v>
      </c>
      <c r="K43" s="14" t="n">
        <v>699000</v>
      </c>
      <c r="L43" s="2" t="n">
        <v>3</v>
      </c>
      <c r="M43" s="2" t="n">
        <v>3.8</v>
      </c>
      <c r="N43" s="2" t="s">
        <v>44</v>
      </c>
      <c r="O43" s="2" t="s">
        <v>43</v>
      </c>
      <c r="P43" s="2" t="s">
        <v>81</v>
      </c>
      <c r="Q43" s="2"/>
      <c r="R43" s="2"/>
    </row>
    <row r="44" customFormat="false" ht="15" hidden="false" customHeight="false" outlineLevel="0" collapsed="false">
      <c r="A44" s="2" t="s">
        <v>157</v>
      </c>
      <c r="B44" s="2" t="s">
        <v>26</v>
      </c>
      <c r="C44" s="2" t="s">
        <v>135</v>
      </c>
      <c r="D44" s="2" t="s">
        <v>52</v>
      </c>
      <c r="E44" s="2" t="s">
        <v>114</v>
      </c>
      <c r="F44" s="2" t="s">
        <v>96</v>
      </c>
      <c r="G44" s="13" t="n">
        <v>45718</v>
      </c>
      <c r="H44" s="2" t="n">
        <v>19</v>
      </c>
      <c r="I44" s="2" t="s">
        <v>87</v>
      </c>
      <c r="J44" s="2" t="s">
        <v>80</v>
      </c>
      <c r="K44" s="14" t="n">
        <v>639000</v>
      </c>
      <c r="L44" s="2" t="n">
        <v>4</v>
      </c>
      <c r="M44" s="2" t="n">
        <v>2.8</v>
      </c>
      <c r="N44" s="2" t="s">
        <v>43</v>
      </c>
      <c r="O44" s="2" t="s">
        <v>44</v>
      </c>
      <c r="P44" s="2" t="s">
        <v>81</v>
      </c>
      <c r="Q44" s="2"/>
      <c r="R44" s="2"/>
    </row>
    <row r="45" customFormat="false" ht="15" hidden="false" customHeight="false" outlineLevel="0" collapsed="false">
      <c r="A45" s="2" t="s">
        <v>158</v>
      </c>
      <c r="B45" s="2" t="s">
        <v>24</v>
      </c>
      <c r="C45" s="2" t="s">
        <v>91</v>
      </c>
      <c r="D45" s="2" t="s">
        <v>51</v>
      </c>
      <c r="E45" s="2" t="s">
        <v>114</v>
      </c>
      <c r="F45" s="2" t="s">
        <v>109</v>
      </c>
      <c r="G45" s="13" t="n">
        <v>45627</v>
      </c>
      <c r="H45" s="2" t="n">
        <v>22</v>
      </c>
      <c r="I45" s="2" t="s">
        <v>79</v>
      </c>
      <c r="J45" s="2" t="s">
        <v>97</v>
      </c>
      <c r="K45" s="14" t="n">
        <v>357000</v>
      </c>
      <c r="L45" s="2" t="n">
        <v>2</v>
      </c>
      <c r="M45" s="2" t="n">
        <v>3.5</v>
      </c>
      <c r="N45" s="2" t="s">
        <v>44</v>
      </c>
      <c r="O45" s="2" t="s">
        <v>44</v>
      </c>
      <c r="P45" s="2" t="s">
        <v>81</v>
      </c>
      <c r="Q45" s="2"/>
      <c r="R45" s="2"/>
    </row>
    <row r="46" customFormat="false" ht="15" hidden="false" customHeight="false" outlineLevel="0" collapsed="false">
      <c r="A46" s="2" t="s">
        <v>159</v>
      </c>
      <c r="B46" s="2" t="s">
        <v>26</v>
      </c>
      <c r="C46" s="2" t="s">
        <v>160</v>
      </c>
      <c r="D46" s="2" t="s">
        <v>54</v>
      </c>
      <c r="E46" s="2" t="s">
        <v>86</v>
      </c>
      <c r="F46" s="2" t="s">
        <v>78</v>
      </c>
      <c r="G46" s="13" t="n">
        <v>46143</v>
      </c>
      <c r="H46" s="2" t="n">
        <v>5</v>
      </c>
      <c r="I46" s="2" t="s">
        <v>87</v>
      </c>
      <c r="J46" s="2" t="s">
        <v>80</v>
      </c>
      <c r="K46" s="14" t="n">
        <v>1313000</v>
      </c>
      <c r="L46" s="2" t="n">
        <v>3</v>
      </c>
      <c r="M46" s="2" t="n">
        <v>3.8</v>
      </c>
      <c r="N46" s="2" t="s">
        <v>44</v>
      </c>
      <c r="O46" s="2" t="s">
        <v>43</v>
      </c>
      <c r="P46" s="2" t="s">
        <v>88</v>
      </c>
      <c r="Q46" s="13" t="n">
        <v>46280</v>
      </c>
      <c r="R46" s="2" t="s">
        <v>89</v>
      </c>
    </row>
    <row r="47" customFormat="false" ht="15" hidden="false" customHeight="false" outlineLevel="0" collapsed="false">
      <c r="A47" s="2" t="s">
        <v>161</v>
      </c>
      <c r="B47" s="2" t="s">
        <v>22</v>
      </c>
      <c r="C47" s="2" t="s">
        <v>85</v>
      </c>
      <c r="D47" s="2" t="s">
        <v>51</v>
      </c>
      <c r="E47" s="2" t="s">
        <v>114</v>
      </c>
      <c r="F47" s="2" t="s">
        <v>96</v>
      </c>
      <c r="G47" s="13" t="n">
        <v>45809</v>
      </c>
      <c r="H47" s="2" t="n">
        <v>14</v>
      </c>
      <c r="I47" s="2" t="s">
        <v>87</v>
      </c>
      <c r="J47" s="2" t="s">
        <v>80</v>
      </c>
      <c r="K47" s="14" t="n">
        <v>333000</v>
      </c>
      <c r="L47" s="2" t="n">
        <v>3</v>
      </c>
      <c r="M47" s="2" t="n">
        <v>4.2</v>
      </c>
      <c r="N47" s="2" t="s">
        <v>44</v>
      </c>
      <c r="O47" s="2" t="s">
        <v>44</v>
      </c>
      <c r="P47" s="2" t="s">
        <v>88</v>
      </c>
      <c r="Q47" s="13" t="n">
        <v>46237</v>
      </c>
      <c r="R47" s="2" t="s">
        <v>106</v>
      </c>
    </row>
    <row r="48" customFormat="false" ht="15" hidden="false" customHeight="false" outlineLevel="0" collapsed="false">
      <c r="A48" s="2" t="s">
        <v>162</v>
      </c>
      <c r="B48" s="2" t="s">
        <v>23</v>
      </c>
      <c r="C48" s="2" t="s">
        <v>100</v>
      </c>
      <c r="D48" s="2" t="s">
        <v>53</v>
      </c>
      <c r="E48" s="2" t="s">
        <v>114</v>
      </c>
      <c r="F48" s="2" t="s">
        <v>78</v>
      </c>
      <c r="G48" s="13" t="n">
        <v>44259</v>
      </c>
      <c r="H48" s="2" t="n">
        <v>67</v>
      </c>
      <c r="I48" s="2" t="s">
        <v>101</v>
      </c>
      <c r="J48" s="2" t="s">
        <v>97</v>
      </c>
      <c r="K48" s="14" t="n">
        <v>802000</v>
      </c>
      <c r="L48" s="2" t="n">
        <v>3</v>
      </c>
      <c r="M48" s="2" t="n">
        <v>4.4</v>
      </c>
      <c r="N48" s="2" t="s">
        <v>44</v>
      </c>
      <c r="O48" s="2" t="s">
        <v>44</v>
      </c>
      <c r="P48" s="2" t="s">
        <v>81</v>
      </c>
      <c r="Q48" s="2"/>
      <c r="R48" s="2"/>
    </row>
    <row r="49" customFormat="false" ht="15" hidden="false" customHeight="false" outlineLevel="0" collapsed="false">
      <c r="A49" s="2" t="s">
        <v>163</v>
      </c>
      <c r="B49" s="2" t="s">
        <v>26</v>
      </c>
      <c r="C49" s="2" t="s">
        <v>131</v>
      </c>
      <c r="D49" s="2" t="s">
        <v>53</v>
      </c>
      <c r="E49" s="2" t="s">
        <v>95</v>
      </c>
      <c r="F49" s="2" t="s">
        <v>78</v>
      </c>
      <c r="G49" s="13" t="n">
        <v>44836</v>
      </c>
      <c r="H49" s="2" t="n">
        <v>48</v>
      </c>
      <c r="I49" s="2" t="s">
        <v>105</v>
      </c>
      <c r="J49" s="2" t="s">
        <v>80</v>
      </c>
      <c r="K49" s="14" t="n">
        <v>1176000</v>
      </c>
      <c r="L49" s="2" t="n">
        <v>3</v>
      </c>
      <c r="M49" s="2" t="n">
        <v>4.1</v>
      </c>
      <c r="N49" s="2" t="s">
        <v>44</v>
      </c>
      <c r="O49" s="2" t="s">
        <v>44</v>
      </c>
      <c r="P49" s="2" t="s">
        <v>81</v>
      </c>
      <c r="Q49" s="2"/>
      <c r="R49" s="2"/>
    </row>
    <row r="50" customFormat="false" ht="15" hidden="false" customHeight="false" outlineLevel="0" collapsed="false">
      <c r="A50" s="2" t="s">
        <v>164</v>
      </c>
      <c r="B50" s="2" t="s">
        <v>23</v>
      </c>
      <c r="C50" s="2" t="s">
        <v>104</v>
      </c>
      <c r="D50" s="2" t="s">
        <v>54</v>
      </c>
      <c r="E50" s="2" t="s">
        <v>95</v>
      </c>
      <c r="F50" s="2" t="s">
        <v>109</v>
      </c>
      <c r="G50" s="13" t="n">
        <v>43478</v>
      </c>
      <c r="H50" s="2" t="n">
        <v>93</v>
      </c>
      <c r="I50" s="2" t="s">
        <v>79</v>
      </c>
      <c r="J50" s="2" t="s">
        <v>97</v>
      </c>
      <c r="K50" s="14" t="n">
        <v>1583000</v>
      </c>
      <c r="L50" s="2" t="n">
        <v>3</v>
      </c>
      <c r="M50" s="2" t="n">
        <v>3.9</v>
      </c>
      <c r="N50" s="2" t="s">
        <v>44</v>
      </c>
      <c r="O50" s="2" t="s">
        <v>44</v>
      </c>
      <c r="P50" s="2" t="s">
        <v>81</v>
      </c>
      <c r="Q50" s="2"/>
      <c r="R50" s="2"/>
    </row>
    <row r="51" customFormat="false" ht="15" hidden="false" customHeight="false" outlineLevel="0" collapsed="false">
      <c r="A51" s="2" t="s">
        <v>165</v>
      </c>
      <c r="B51" s="2" t="s">
        <v>25</v>
      </c>
      <c r="C51" s="2" t="s">
        <v>166</v>
      </c>
      <c r="D51" s="2" t="s">
        <v>53</v>
      </c>
      <c r="E51" s="2" t="s">
        <v>114</v>
      </c>
      <c r="F51" s="2" t="s">
        <v>78</v>
      </c>
      <c r="G51" s="13" t="n">
        <v>45171</v>
      </c>
      <c r="H51" s="2" t="n">
        <v>37</v>
      </c>
      <c r="I51" s="2" t="s">
        <v>79</v>
      </c>
      <c r="J51" s="2" t="s">
        <v>80</v>
      </c>
      <c r="K51" s="14" t="n">
        <v>1047000</v>
      </c>
      <c r="L51" s="2" t="n">
        <v>4</v>
      </c>
      <c r="M51" s="2" t="n">
        <v>3.2</v>
      </c>
      <c r="N51" s="2" t="s">
        <v>44</v>
      </c>
      <c r="O51" s="2" t="s">
        <v>43</v>
      </c>
      <c r="P51" s="2" t="s">
        <v>81</v>
      </c>
      <c r="Q51" s="2"/>
      <c r="R51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2026-10-14T06:47:12Z</dcterms:created>
  <dc:creator>openpyxl</dc:creator>
  <dc:description/>
  <dc:language>en-US</dc:language>
  <cp:lastModifiedBy/>
  <dcterms:modified xsi:type="dcterms:W3CDTF">2026-10-14T06:47:16Z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